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2760" yWindow="32760" windowWidth="20490" windowHeight="7545"/>
  </bookViews>
  <sheets>
    <sheet name="Металл" sheetId="1" r:id="rId1"/>
    <sheet name="Трубы" sheetId="2" r:id="rId2"/>
    <sheet name="Отводы" sheetId="3" r:id="rId3"/>
    <sheet name="Лист1" sheetId="4" state="hidden" r:id="rId4"/>
  </sheets>
  <definedNames>
    <definedName name="_xlnm.Print_Area" localSheetId="0">Металл!$A$1:$Q$98</definedName>
  </definedNames>
  <calcPr calcId="144525" refMode="R1C1"/>
</workbook>
</file>

<file path=xl/calcChain.xml><?xml version="1.0" encoding="utf-8"?>
<calcChain xmlns="http://schemas.openxmlformats.org/spreadsheetml/2006/main">
  <c r="M40" i="2" l="1"/>
  <c r="N26" i="2"/>
  <c r="M73" i="1"/>
  <c r="M74" i="1"/>
  <c r="M75" i="1"/>
  <c r="M76" i="1"/>
  <c r="M77" i="1"/>
  <c r="M78" i="1"/>
  <c r="M64" i="1"/>
  <c r="M65" i="1"/>
  <c r="M66" i="1"/>
  <c r="M67" i="1"/>
  <c r="M68" i="1"/>
  <c r="N73" i="1"/>
  <c r="N74" i="1"/>
  <c r="N75" i="1"/>
  <c r="N76" i="1"/>
  <c r="N77" i="1"/>
  <c r="N78" i="1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M39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27" i="1"/>
  <c r="D28" i="1"/>
  <c r="D29" i="1"/>
  <c r="D30" i="1"/>
  <c r="D31" i="1"/>
  <c r="D13" i="1"/>
  <c r="D14" i="1"/>
  <c r="D15" i="1"/>
  <c r="D16" i="1"/>
  <c r="D17" i="1"/>
  <c r="D18" i="1"/>
  <c r="D19" i="1"/>
  <c r="D20" i="1"/>
  <c r="D21" i="1"/>
  <c r="D22" i="1"/>
  <c r="D36" i="1"/>
  <c r="D37" i="1"/>
  <c r="D38" i="1"/>
  <c r="D39" i="1"/>
  <c r="D40" i="1"/>
  <c r="D41" i="1"/>
  <c r="D42" i="1"/>
  <c r="E82" i="1"/>
  <c r="E83" i="1"/>
  <c r="E84" i="1"/>
  <c r="D108" i="2"/>
  <c r="M30" i="1"/>
  <c r="N30" i="1"/>
  <c r="D112" i="2"/>
  <c r="N14" i="1"/>
  <c r="D38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N56" i="2"/>
  <c r="N57" i="2"/>
  <c r="N51" i="2"/>
  <c r="N52" i="2"/>
  <c r="N48" i="2"/>
  <c r="N44" i="2"/>
  <c r="N45" i="2"/>
  <c r="N41" i="2"/>
  <c r="N39" i="2"/>
  <c r="D12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N30" i="2"/>
  <c r="N28" i="2"/>
  <c r="N24" i="2"/>
  <c r="N22" i="2"/>
  <c r="N16" i="2"/>
  <c r="M38" i="2"/>
  <c r="N38" i="2"/>
  <c r="N40" i="2"/>
  <c r="N42" i="2"/>
  <c r="N43" i="2"/>
  <c r="N46" i="2"/>
  <c r="N47" i="2"/>
  <c r="N49" i="2"/>
  <c r="N50" i="2"/>
  <c r="N53" i="2"/>
  <c r="N54" i="2"/>
  <c r="N55" i="2"/>
  <c r="M12" i="2"/>
  <c r="N12" i="2"/>
  <c r="N13" i="2"/>
  <c r="N14" i="2"/>
  <c r="N15" i="2"/>
  <c r="N17" i="2"/>
  <c r="N18" i="2"/>
  <c r="N19" i="2"/>
  <c r="N20" i="2"/>
  <c r="N21" i="2"/>
  <c r="N23" i="2"/>
  <c r="N25" i="2"/>
  <c r="N27" i="2"/>
  <c r="N29" i="2"/>
  <c r="D35" i="1"/>
  <c r="E35" i="1"/>
  <c r="E36" i="1"/>
  <c r="E37" i="1"/>
  <c r="E38" i="1"/>
  <c r="E39" i="1"/>
  <c r="E40" i="1"/>
  <c r="E41" i="1"/>
  <c r="E42" i="1"/>
  <c r="D49" i="1"/>
  <c r="E49" i="1"/>
  <c r="D50" i="1"/>
  <c r="E50" i="1"/>
  <c r="D51" i="1"/>
  <c r="E51" i="1"/>
  <c r="E31" i="1"/>
  <c r="E30" i="1"/>
  <c r="E29" i="1"/>
  <c r="E28" i="1"/>
  <c r="E27" i="1"/>
  <c r="E26" i="1"/>
  <c r="D26" i="1"/>
  <c r="N87" i="1"/>
  <c r="N88" i="1"/>
  <c r="N86" i="1"/>
  <c r="M87" i="1"/>
  <c r="M88" i="1"/>
  <c r="D121" i="2"/>
  <c r="D120" i="2"/>
  <c r="D119" i="2"/>
  <c r="D118" i="2"/>
  <c r="D117" i="2"/>
  <c r="D115" i="2"/>
  <c r="D116" i="2"/>
  <c r="D114" i="2"/>
  <c r="D109" i="2"/>
  <c r="D110" i="2"/>
  <c r="D111" i="2"/>
  <c r="D113" i="2"/>
  <c r="D107" i="2"/>
  <c r="D82" i="2"/>
  <c r="M86" i="1"/>
  <c r="M80" i="1"/>
  <c r="N81" i="1"/>
  <c r="N82" i="1"/>
  <c r="N80" i="1"/>
  <c r="M72" i="1"/>
  <c r="N72" i="1"/>
  <c r="N64" i="1"/>
  <c r="N65" i="1"/>
  <c r="N66" i="1"/>
  <c r="N67" i="1"/>
  <c r="N68" i="1"/>
  <c r="M63" i="1"/>
  <c r="N63" i="1"/>
  <c r="M35" i="1"/>
  <c r="M36" i="1"/>
  <c r="M37" i="1"/>
  <c r="M38" i="1"/>
  <c r="M39" i="1"/>
  <c r="M40" i="1"/>
  <c r="M41" i="1"/>
  <c r="M42" i="1"/>
  <c r="M43" i="1"/>
  <c r="M34" i="1"/>
  <c r="N35" i="1"/>
  <c r="N36" i="1"/>
  <c r="N37" i="1"/>
  <c r="N38" i="1"/>
  <c r="N39" i="1"/>
  <c r="N40" i="1"/>
  <c r="N41" i="1"/>
  <c r="N42" i="1"/>
  <c r="N43" i="1"/>
  <c r="N34" i="1"/>
  <c r="M26" i="1"/>
  <c r="M27" i="1"/>
  <c r="M28" i="1"/>
  <c r="M29" i="1"/>
  <c r="M25" i="1"/>
  <c r="N26" i="1"/>
  <c r="N27" i="1"/>
  <c r="N28" i="1"/>
  <c r="N29" i="1"/>
  <c r="N25" i="1"/>
  <c r="M13" i="1"/>
  <c r="M14" i="1"/>
  <c r="M15" i="1"/>
  <c r="M16" i="1"/>
  <c r="M17" i="1"/>
  <c r="M18" i="1"/>
  <c r="M19" i="1"/>
  <c r="M20" i="1"/>
  <c r="M21" i="1"/>
  <c r="M12" i="1"/>
  <c r="N13" i="1"/>
  <c r="N15" i="1"/>
  <c r="N16" i="1"/>
  <c r="N17" i="1"/>
  <c r="N18" i="1"/>
  <c r="N19" i="1"/>
  <c r="N20" i="1"/>
  <c r="N21" i="1"/>
  <c r="N12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5" i="1"/>
  <c r="E86" i="1"/>
  <c r="E87" i="1"/>
  <c r="E63" i="1"/>
  <c r="E13" i="1"/>
  <c r="E14" i="1"/>
  <c r="E15" i="1"/>
  <c r="E16" i="1"/>
  <c r="E17" i="1"/>
  <c r="E18" i="1"/>
  <c r="E19" i="1"/>
  <c r="E20" i="1"/>
  <c r="E21" i="1"/>
  <c r="E22" i="1"/>
  <c r="D12" i="1"/>
  <c r="E12" i="1"/>
  <c r="E7" i="4"/>
  <c r="E8" i="4"/>
  <c r="E9" i="4"/>
  <c r="E6" i="4"/>
  <c r="G9" i="4"/>
  <c r="G8" i="4"/>
  <c r="G7" i="4"/>
  <c r="G6" i="4"/>
</calcChain>
</file>

<file path=xl/sharedStrings.xml><?xml version="1.0" encoding="utf-8"?>
<sst xmlns="http://schemas.openxmlformats.org/spreadsheetml/2006/main" count="841" uniqueCount="324">
  <si>
    <t>НАИМЕНОВАНИЕ</t>
  </si>
  <si>
    <t xml:space="preserve">ДЛИНА </t>
  </si>
  <si>
    <t>АРМАТУРА</t>
  </si>
  <si>
    <t>A400/500C</t>
  </si>
  <si>
    <t>м.п/кг</t>
  </si>
  <si>
    <r>
      <t xml:space="preserve">Арматура </t>
    </r>
    <r>
      <rPr>
        <sz val="11"/>
        <color indexed="8"/>
        <rFont val="Calibri"/>
        <family val="2"/>
        <charset val="204"/>
      </rPr>
      <t>ø 8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</si>
  <si>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10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</si>
  <si>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12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</si>
  <si>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14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</si>
  <si>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16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</si>
  <si>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18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</si>
  <si>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20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</si>
  <si>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22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</si>
  <si>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25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</si>
  <si>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28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</si>
  <si>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32</t>
    </r>
  </si>
  <si>
    <t>КРУГ</t>
  </si>
  <si>
    <t>м.п.</t>
  </si>
  <si>
    <r>
      <t xml:space="preserve">Круг </t>
    </r>
    <r>
      <rPr>
        <sz val="11"/>
        <color indexed="8"/>
        <rFont val="Calibri"/>
        <family val="2"/>
        <charset val="204"/>
      </rPr>
      <t>ø 8</t>
    </r>
  </si>
  <si>
    <r>
      <t xml:space="preserve">Круг </t>
    </r>
    <r>
      <rPr>
        <sz val="11"/>
        <color indexed="8"/>
        <rFont val="Calibri"/>
        <family val="2"/>
        <charset val="204"/>
      </rPr>
      <t>ø 6,5</t>
    </r>
  </si>
  <si>
    <r>
      <t xml:space="preserve">Круг </t>
    </r>
    <r>
      <rPr>
        <sz val="11"/>
        <color indexed="8"/>
        <rFont val="Calibri"/>
        <family val="2"/>
        <charset val="204"/>
      </rPr>
      <t>ø 10</t>
    </r>
  </si>
  <si>
    <r>
      <t xml:space="preserve">Круг </t>
    </r>
    <r>
      <rPr>
        <sz val="11"/>
        <color indexed="8"/>
        <rFont val="Calibri"/>
        <family val="2"/>
        <charset val="204"/>
      </rPr>
      <t>ø 12</t>
    </r>
  </si>
  <si>
    <r>
      <t xml:space="preserve">Круг </t>
    </r>
    <r>
      <rPr>
        <sz val="11"/>
        <color indexed="8"/>
        <rFont val="Calibri"/>
        <family val="2"/>
        <charset val="204"/>
      </rPr>
      <t>ø 14</t>
    </r>
  </si>
  <si>
    <r>
      <t xml:space="preserve">Круг </t>
    </r>
    <r>
      <rPr>
        <sz val="11"/>
        <color indexed="8"/>
        <rFont val="Calibri"/>
        <family val="2"/>
        <charset val="204"/>
      </rPr>
      <t>ø 16</t>
    </r>
  </si>
  <si>
    <r>
      <t xml:space="preserve">Круг </t>
    </r>
    <r>
      <rPr>
        <sz val="11"/>
        <color indexed="8"/>
        <rFont val="Calibri"/>
        <family val="2"/>
        <charset val="204"/>
      </rPr>
      <t>ø 18</t>
    </r>
  </si>
  <si>
    <r>
      <t xml:space="preserve">Круг </t>
    </r>
    <r>
      <rPr>
        <sz val="11"/>
        <color indexed="8"/>
        <rFont val="Calibri"/>
        <family val="2"/>
        <charset val="204"/>
      </rPr>
      <t>ø 20</t>
    </r>
  </si>
  <si>
    <t>КВАДРАТ</t>
  </si>
  <si>
    <t xml:space="preserve">А240 </t>
  </si>
  <si>
    <t>Квадрат 10х10</t>
  </si>
  <si>
    <t>Квадрат 12х12</t>
  </si>
  <si>
    <t>Квадрат 14х14</t>
  </si>
  <si>
    <t>БАЛКА ДВУТАВРОВАЯ</t>
  </si>
  <si>
    <t>ПОЛОСА</t>
  </si>
  <si>
    <t>Полоса 20х4</t>
  </si>
  <si>
    <t>Полоса 25х4</t>
  </si>
  <si>
    <t>Полоса 40х4</t>
  </si>
  <si>
    <t>Полоса 50х4</t>
  </si>
  <si>
    <t>Полоса 50х5</t>
  </si>
  <si>
    <t>Уголок 20х20х3</t>
  </si>
  <si>
    <t>Уголок 25х25х3</t>
  </si>
  <si>
    <t>Уголок 25х25х4</t>
  </si>
  <si>
    <t>Уголок 32х32х3</t>
  </si>
  <si>
    <t>Уголок 32х32х4</t>
  </si>
  <si>
    <t>Уголок 35х35х3</t>
  </si>
  <si>
    <t>Уголок 35х35х4</t>
  </si>
  <si>
    <t>Уголок 40х40х3</t>
  </si>
  <si>
    <t>Уголок 40х40х4</t>
  </si>
  <si>
    <t>Уголок 40х40х5</t>
  </si>
  <si>
    <t>Уголок 45х45х4</t>
  </si>
  <si>
    <t>Уголок 45х45х5</t>
  </si>
  <si>
    <t>Уголок 50х50х4</t>
  </si>
  <si>
    <t>Уголок 50х50х5</t>
  </si>
  <si>
    <t>Уголок 63х63х5</t>
  </si>
  <si>
    <t>Уголок 63х63х6</t>
  </si>
  <si>
    <t>Уголок75х75х6</t>
  </si>
  <si>
    <t>Уголок75х75х7</t>
  </si>
  <si>
    <t>Уголок75х75х8</t>
  </si>
  <si>
    <t>Уголок 90х90х6</t>
  </si>
  <si>
    <t>Уголок 90х90х7</t>
  </si>
  <si>
    <t>Уголок 90х90х8</t>
  </si>
  <si>
    <t>Уголок 100х100х8</t>
  </si>
  <si>
    <t>Уголок 100х100х10</t>
  </si>
  <si>
    <t>Уголок 100х100х12</t>
  </si>
  <si>
    <t>Уголок 125х125х8</t>
  </si>
  <si>
    <t>Уголок 125х125х10</t>
  </si>
  <si>
    <t>Уголок 140х140х10</t>
  </si>
  <si>
    <t>Уголок 160х160х10</t>
  </si>
  <si>
    <t>ГОСТ 3262-75</t>
  </si>
  <si>
    <t>ГОСТ 10704-91</t>
  </si>
  <si>
    <t>СТАЛЬНЫЕ КВАДРАТНЫЕ</t>
  </si>
  <si>
    <t>ГОСТ 8639-78</t>
  </si>
  <si>
    <t>Лист 1х1000х2000</t>
  </si>
  <si>
    <t>Лист 1х1250х2500</t>
  </si>
  <si>
    <t>Лист 1,5х1000х2000</t>
  </si>
  <si>
    <t>Лист 1,5х1250х2500</t>
  </si>
  <si>
    <t>Лист 2х1250х2500</t>
  </si>
  <si>
    <t>Лист 3х1000х2000</t>
  </si>
  <si>
    <t>Лист 3х1250х2500</t>
  </si>
  <si>
    <t>Лист 4х1250х2500</t>
  </si>
  <si>
    <t>Лист 4х1500х6000</t>
  </si>
  <si>
    <t>Лист 5х1500х6000</t>
  </si>
  <si>
    <t>Лист 6х1500х6000</t>
  </si>
  <si>
    <t>Лист 8х1500х6000</t>
  </si>
  <si>
    <r>
      <t xml:space="preserve">Труба </t>
    </r>
    <r>
      <rPr>
        <sz val="11"/>
        <color indexed="8"/>
        <rFont val="Calibri"/>
        <family val="2"/>
        <charset val="204"/>
      </rPr>
      <t>ø 57х3,0</t>
    </r>
  </si>
  <si>
    <r>
      <t xml:space="preserve">Труба </t>
    </r>
    <r>
      <rPr>
        <sz val="11"/>
        <color indexed="8"/>
        <rFont val="Calibri"/>
        <family val="2"/>
        <charset val="204"/>
      </rPr>
      <t>ø 57х3,5</t>
    </r>
  </si>
  <si>
    <r>
      <t xml:space="preserve">Труба </t>
    </r>
    <r>
      <rPr>
        <sz val="11"/>
        <color indexed="8"/>
        <rFont val="Calibri"/>
        <family val="2"/>
        <charset val="204"/>
      </rPr>
      <t>ø 76х3,0</t>
    </r>
  </si>
  <si>
    <r>
      <t xml:space="preserve">Труба </t>
    </r>
    <r>
      <rPr>
        <sz val="11"/>
        <color indexed="8"/>
        <rFont val="Calibri"/>
        <family val="2"/>
        <charset val="204"/>
      </rPr>
      <t>ø 76х3,5</t>
    </r>
  </si>
  <si>
    <r>
      <t xml:space="preserve">Труба </t>
    </r>
    <r>
      <rPr>
        <sz val="11"/>
        <color indexed="8"/>
        <rFont val="Calibri"/>
        <family val="2"/>
        <charset val="204"/>
      </rPr>
      <t>ø 89х3,0</t>
    </r>
  </si>
  <si>
    <r>
      <t xml:space="preserve">Труба </t>
    </r>
    <r>
      <rPr>
        <sz val="11"/>
        <color indexed="8"/>
        <rFont val="Calibri"/>
        <family val="2"/>
        <charset val="204"/>
      </rPr>
      <t>ø 89х3,5</t>
    </r>
  </si>
  <si>
    <r>
      <t xml:space="preserve">Труба </t>
    </r>
    <r>
      <rPr>
        <sz val="11"/>
        <color indexed="8"/>
        <rFont val="Calibri"/>
        <family val="2"/>
        <charset val="204"/>
      </rPr>
      <t>ø 108х3,0</t>
    </r>
  </si>
  <si>
    <r>
      <t xml:space="preserve">Труба </t>
    </r>
    <r>
      <rPr>
        <sz val="11"/>
        <color indexed="8"/>
        <rFont val="Calibri"/>
        <family val="2"/>
        <charset val="204"/>
      </rPr>
      <t>ø 108х3,5</t>
    </r>
  </si>
  <si>
    <r>
      <t xml:space="preserve">Труба </t>
    </r>
    <r>
      <rPr>
        <sz val="11"/>
        <color indexed="8"/>
        <rFont val="Calibri"/>
        <family val="2"/>
        <charset val="204"/>
      </rPr>
      <t>ø 114х3,5</t>
    </r>
  </si>
  <si>
    <r>
      <t xml:space="preserve">Труба </t>
    </r>
    <r>
      <rPr>
        <sz val="11"/>
        <color indexed="8"/>
        <rFont val="Calibri"/>
        <family val="2"/>
        <charset val="204"/>
      </rPr>
      <t>ø 114х4,0</t>
    </r>
  </si>
  <si>
    <r>
      <t xml:space="preserve">Труба </t>
    </r>
    <r>
      <rPr>
        <sz val="11"/>
        <color indexed="8"/>
        <rFont val="Calibri"/>
        <family val="2"/>
        <charset val="204"/>
      </rPr>
      <t>ø 127х3,5</t>
    </r>
  </si>
  <si>
    <r>
      <t xml:space="preserve">Труба </t>
    </r>
    <r>
      <rPr>
        <sz val="11"/>
        <color indexed="8"/>
        <rFont val="Calibri"/>
        <family val="2"/>
        <charset val="204"/>
      </rPr>
      <t>ø 127х4,0</t>
    </r>
  </si>
  <si>
    <r>
      <t xml:space="preserve">Труба </t>
    </r>
    <r>
      <rPr>
        <sz val="11"/>
        <color indexed="8"/>
        <rFont val="Calibri"/>
        <family val="2"/>
        <charset val="204"/>
      </rPr>
      <t>ø 133х4,0</t>
    </r>
  </si>
  <si>
    <r>
      <t xml:space="preserve">Труба </t>
    </r>
    <r>
      <rPr>
        <sz val="11"/>
        <color indexed="8"/>
        <rFont val="Calibri"/>
        <family val="2"/>
        <charset val="204"/>
      </rPr>
      <t>ø 159х4,0</t>
    </r>
  </si>
  <si>
    <r>
      <t xml:space="preserve">Труба </t>
    </r>
    <r>
      <rPr>
        <sz val="11"/>
        <color indexed="8"/>
        <rFont val="Calibri"/>
        <family val="2"/>
        <charset val="204"/>
      </rPr>
      <t>ø 159х4,5</t>
    </r>
  </si>
  <si>
    <r>
      <t>Труба</t>
    </r>
    <r>
      <rPr>
        <sz val="11"/>
        <color indexed="8"/>
        <rFont val="Calibri"/>
        <family val="2"/>
        <charset val="204"/>
      </rPr>
      <t xml:space="preserve"> 20х20х2,0</t>
    </r>
  </si>
  <si>
    <t>Труба 25x25x2,0</t>
  </si>
  <si>
    <t>Труба 30x30x2,0</t>
  </si>
  <si>
    <t>Труба 40x40x2,0</t>
  </si>
  <si>
    <t>Труба 50x50x2,0</t>
  </si>
  <si>
    <t>Труба 50x50x3,0</t>
  </si>
  <si>
    <t>Труба 60x60x2,0</t>
  </si>
  <si>
    <t>Труба 80x80x3,0</t>
  </si>
  <si>
    <t>Труба 100x100x3,0</t>
  </si>
  <si>
    <t>Труба 100x100x4,0</t>
  </si>
  <si>
    <t>Труба 140x140x4,0</t>
  </si>
  <si>
    <t>6 м</t>
  </si>
  <si>
    <r>
      <t>Труба</t>
    </r>
    <r>
      <rPr>
        <sz val="11"/>
        <color indexed="8"/>
        <rFont val="Calibri"/>
        <family val="2"/>
        <charset val="204"/>
      </rPr>
      <t xml:space="preserve"> 30х20х2,0</t>
    </r>
  </si>
  <si>
    <r>
      <t>Труба</t>
    </r>
    <r>
      <rPr>
        <sz val="11"/>
        <color indexed="8"/>
        <rFont val="Calibri"/>
        <family val="2"/>
        <charset val="204"/>
      </rPr>
      <t xml:space="preserve"> 40х20х2,0</t>
    </r>
  </si>
  <si>
    <r>
      <t>Труба</t>
    </r>
    <r>
      <rPr>
        <sz val="11"/>
        <color indexed="8"/>
        <rFont val="Calibri"/>
        <family val="2"/>
        <charset val="204"/>
      </rPr>
      <t xml:space="preserve"> 40х25х2,0</t>
    </r>
  </si>
  <si>
    <r>
      <t>Труба</t>
    </r>
    <r>
      <rPr>
        <sz val="11"/>
        <color indexed="8"/>
        <rFont val="Calibri"/>
        <family val="2"/>
        <charset val="204"/>
      </rPr>
      <t xml:space="preserve"> 50х25х2,0</t>
    </r>
  </si>
  <si>
    <r>
      <t>Труба</t>
    </r>
    <r>
      <rPr>
        <sz val="11"/>
        <color indexed="8"/>
        <rFont val="Calibri"/>
        <family val="2"/>
        <charset val="204"/>
      </rPr>
      <t xml:space="preserve"> 50х30х2,0</t>
    </r>
  </si>
  <si>
    <r>
      <t>Труба</t>
    </r>
    <r>
      <rPr>
        <sz val="11"/>
        <color indexed="8"/>
        <rFont val="Calibri"/>
        <family val="2"/>
        <charset val="204"/>
      </rPr>
      <t xml:space="preserve"> 60х30х2,0</t>
    </r>
  </si>
  <si>
    <r>
      <t>Труба</t>
    </r>
    <r>
      <rPr>
        <sz val="11"/>
        <color indexed="8"/>
        <rFont val="Calibri"/>
        <family val="2"/>
        <charset val="204"/>
      </rPr>
      <t xml:space="preserve"> 60х40х2,0</t>
    </r>
  </si>
  <si>
    <r>
      <t>Труба</t>
    </r>
    <r>
      <rPr>
        <sz val="11"/>
        <color indexed="8"/>
        <rFont val="Calibri"/>
        <family val="2"/>
        <charset val="204"/>
      </rPr>
      <t xml:space="preserve"> 60х40х3,0</t>
    </r>
  </si>
  <si>
    <r>
      <t>Труба</t>
    </r>
    <r>
      <rPr>
        <sz val="11"/>
        <color indexed="8"/>
        <rFont val="Calibri"/>
        <family val="2"/>
        <charset val="204"/>
      </rPr>
      <t xml:space="preserve"> 80х40х3,0</t>
    </r>
  </si>
  <si>
    <r>
      <t>Труба</t>
    </r>
    <r>
      <rPr>
        <sz val="11"/>
        <color indexed="8"/>
        <rFont val="Calibri"/>
        <family val="2"/>
        <charset val="204"/>
      </rPr>
      <t xml:space="preserve"> 80х40х4,0</t>
    </r>
  </si>
  <si>
    <t>ГОСТ 8645-78</t>
  </si>
  <si>
    <t>ГОСТ 3262</t>
  </si>
  <si>
    <t>ОЦИНКОВАННЫЕ</t>
  </si>
  <si>
    <t>12 м</t>
  </si>
  <si>
    <t>Труба ø 57х3,5</t>
  </si>
  <si>
    <t>Труба ø 76х3,5</t>
  </si>
  <si>
    <t>Труба ø 89х3,5</t>
  </si>
  <si>
    <t>Труба ø 108х3,5</t>
  </si>
  <si>
    <t>Труба ø 133х4</t>
  </si>
  <si>
    <t>Труба ø 159х4</t>
  </si>
  <si>
    <t xml:space="preserve">Труба ø 25 </t>
  </si>
  <si>
    <t xml:space="preserve">Труба ø 32 </t>
  </si>
  <si>
    <t xml:space="preserve">Труба ø 40 </t>
  </si>
  <si>
    <t>ГОСТ 10705</t>
  </si>
  <si>
    <t>Труба ø 57</t>
  </si>
  <si>
    <t>Труба ø 76</t>
  </si>
  <si>
    <t>Труба ø 89</t>
  </si>
  <si>
    <t>Труба ø 108</t>
  </si>
  <si>
    <t>Труба ø 127</t>
  </si>
  <si>
    <t>Труба ø 133</t>
  </si>
  <si>
    <t>Труба ø 159х4,5</t>
  </si>
  <si>
    <t>ЭМАЛИРОВАННЫЕ</t>
  </si>
  <si>
    <t>Труба ø 219</t>
  </si>
  <si>
    <t>Труба ø 273</t>
  </si>
  <si>
    <t>Отвод ø 21</t>
  </si>
  <si>
    <t>Отвод ø 27</t>
  </si>
  <si>
    <t>Отвод ø 33</t>
  </si>
  <si>
    <t>Отвод ø 42</t>
  </si>
  <si>
    <t>Отвод ø 48</t>
  </si>
  <si>
    <t>Отвод ø 57</t>
  </si>
  <si>
    <t>Отвод ø 76</t>
  </si>
  <si>
    <t>Отвод ø 89</t>
  </si>
  <si>
    <t>Отвод ø 108</t>
  </si>
  <si>
    <t>Отвод ø 133</t>
  </si>
  <si>
    <t>Отвод ø 159</t>
  </si>
  <si>
    <t>Отвод ø 219</t>
  </si>
  <si>
    <r>
      <t xml:space="preserve">Круг </t>
    </r>
    <r>
      <rPr>
        <sz val="11"/>
        <color indexed="8"/>
        <rFont val="Calibri"/>
        <family val="2"/>
        <charset val="204"/>
      </rPr>
      <t>ø 26-38</t>
    </r>
  </si>
  <si>
    <r>
      <t xml:space="preserve">Круг </t>
    </r>
    <r>
      <rPr>
        <sz val="11"/>
        <color indexed="8"/>
        <rFont val="Calibri"/>
        <family val="2"/>
        <charset val="204"/>
      </rPr>
      <t>ø 40-52</t>
    </r>
  </si>
  <si>
    <r>
      <t xml:space="preserve">Круг </t>
    </r>
    <r>
      <rPr>
        <sz val="11"/>
        <color indexed="8"/>
        <rFont val="Calibri"/>
        <family val="2"/>
        <charset val="204"/>
      </rPr>
      <t>ø 40-200</t>
    </r>
  </si>
  <si>
    <t>ВОДОГАЗОПРОВОДНЫЕ</t>
  </si>
  <si>
    <t>СТАЛЬНЫЕ ПРЯМОУГОЛЬНЫЕ</t>
  </si>
  <si>
    <t>ЭЛЕКТРОСВАР. ПРЯМОШОВНЫЕ</t>
  </si>
  <si>
    <t>ОТВОДЫ ЭМАЛИРОВАННЫЕ</t>
  </si>
  <si>
    <t>договорная</t>
  </si>
  <si>
    <t xml:space="preserve">ПЛОЩАДЬ </t>
  </si>
  <si>
    <t>КОЛ.</t>
  </si>
  <si>
    <t>шт.</t>
  </si>
  <si>
    <t>шт/кг</t>
  </si>
  <si>
    <r>
      <t xml:space="preserve">Труба ДУ </t>
    </r>
    <r>
      <rPr>
        <sz val="11"/>
        <color indexed="8"/>
        <rFont val="Calibri"/>
        <family val="2"/>
        <charset val="204"/>
      </rPr>
      <t>ø 15х2,5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</si>
  <si>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15х2,8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</si>
  <si>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20х2,5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</si>
  <si>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20х2,8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</si>
  <si>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25х2,8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</si>
  <si>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25х3,2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</si>
  <si>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32х2,8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</si>
  <si>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32х3,2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</si>
  <si>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40х3,0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</si>
  <si>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40х3,5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</si>
  <si>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50х3,0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</si>
  <si>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50х3,5</t>
    </r>
  </si>
  <si>
    <t>Труба ДУ ø 15х2,8</t>
  </si>
  <si>
    <t>Труба ДУ ø 20х2,8</t>
  </si>
  <si>
    <t>Труба ДУ ø 25х3,2</t>
  </si>
  <si>
    <t>Труба ДУ ø 32х3,2</t>
  </si>
  <si>
    <t>Труба ДУ ø 40х3,5</t>
  </si>
  <si>
    <t>Труба ДУ ø 50х3,5</t>
  </si>
  <si>
    <r>
      <t>Труба</t>
    </r>
    <r>
      <rPr>
        <sz val="11"/>
        <color indexed="8"/>
        <rFont val="Calibri"/>
        <family val="2"/>
        <charset val="204"/>
      </rPr>
      <t xml:space="preserve"> 15х15х2,0</t>
    </r>
  </si>
  <si>
    <t>6 м , 12 м</t>
  </si>
  <si>
    <t>-</t>
  </si>
  <si>
    <t>http://amk.in.ua</t>
  </si>
  <si>
    <t>Ст3пс</t>
  </si>
  <si>
    <t>3пс/сп5</t>
  </si>
  <si>
    <t>ЛИСТ РИФЛЕНЫЙ</t>
  </si>
  <si>
    <t xml:space="preserve"> </t>
  </si>
  <si>
    <t>Лист 4х1250х6000</t>
  </si>
  <si>
    <t>УГОЛОК РАВНОПОЛОЧНЫЙ</t>
  </si>
  <si>
    <t>Балка № 10</t>
  </si>
  <si>
    <t>Балка № 12</t>
  </si>
  <si>
    <t>Балка № 14</t>
  </si>
  <si>
    <t>Балка № 16</t>
  </si>
  <si>
    <t>Балка № 18</t>
  </si>
  <si>
    <t>Балка № 20</t>
  </si>
  <si>
    <t>Балка № 24М</t>
  </si>
  <si>
    <t>Балка № 30</t>
  </si>
  <si>
    <t>Балка № 36</t>
  </si>
  <si>
    <t>Балка № 45</t>
  </si>
  <si>
    <t>Швеллер № 8</t>
  </si>
  <si>
    <t>Швеллер № 10</t>
  </si>
  <si>
    <t>Швеллер № 12</t>
  </si>
  <si>
    <t>Швеллер № 14</t>
  </si>
  <si>
    <t>Швеллер № 16</t>
  </si>
  <si>
    <t>Швеллер № 18</t>
  </si>
  <si>
    <t>Швеллер № 20</t>
  </si>
  <si>
    <t>Швеллер № 22</t>
  </si>
  <si>
    <t>Швеллер № 24</t>
  </si>
  <si>
    <t>Швеллер № 30</t>
  </si>
  <si>
    <t>Лист 6х1250х6000</t>
  </si>
  <si>
    <t>Лист 8х1250х6000</t>
  </si>
  <si>
    <t>ТЕОР. ВЕС**</t>
  </si>
  <si>
    <t>грн/м.п.*</t>
  </si>
  <si>
    <t>оптом*</t>
  </si>
  <si>
    <t>грн/шт.*</t>
  </si>
  <si>
    <t>* Цены указаны с учетом НДС</t>
  </si>
  <si>
    <t>*** Погрузка производится только в открытый транспорт</t>
  </si>
  <si>
    <t>грн/1 - 3 т.*</t>
  </si>
  <si>
    <t>Ст. 08кп</t>
  </si>
  <si>
    <t>**Теоретический вес является расчетным и может отличаться от реального</t>
  </si>
  <si>
    <t>Лист 2х1000х2000</t>
  </si>
  <si>
    <t>ОФИС, СКЛАД: г. ВИШНЕВОЕ, ул. КИЕВСКАЯ, 8</t>
  </si>
  <si>
    <t>Ст0 - 3пс/кп</t>
  </si>
  <si>
    <t>ШВЕЛЛЕР ГОРЯЧЕКАТАННЫЙ</t>
  </si>
  <si>
    <t>грн/до 1  т.*</t>
  </si>
  <si>
    <t>лист</t>
  </si>
  <si>
    <t xml:space="preserve">Київська обл., Києво-Святошинський р-н, м. Вишневе, </t>
  </si>
  <si>
    <t xml:space="preserve">вул. Київська,  б.8, 08132                                                                                                                                                                       </t>
  </si>
  <si>
    <t>ТОВ «Альфа-Метал-Компани»</t>
  </si>
  <si>
    <t>Квадрат 16х16</t>
  </si>
  <si>
    <t>Лист 10-14х1500х6000</t>
  </si>
  <si>
    <t>Труба 40x40x3,0</t>
  </si>
  <si>
    <t>Труба ø 325</t>
  </si>
  <si>
    <t>Полоса 100х8</t>
  </si>
  <si>
    <t xml:space="preserve">26003575656800, Банк ПАТ "УКРСИББАНК", м. Харків,                                                                                                                                          </t>
  </si>
  <si>
    <t xml:space="preserve">МФО 351005,  код 34202711    № св.-во 200007786                             </t>
  </si>
  <si>
    <t>ЛИСТ ГОРЯЧЕКАТАНЫЙ</t>
  </si>
  <si>
    <t>ЛИСТ ХОЛОДНОКАТАНЫЙ</t>
  </si>
  <si>
    <t>2 м²</t>
  </si>
  <si>
    <t>3,125 м²</t>
  </si>
  <si>
    <t>9 м²</t>
  </si>
  <si>
    <t>Лист 16-20х1500х6000</t>
  </si>
  <si>
    <t>7,5 м²</t>
  </si>
  <si>
    <t>Труба 120x120x4,0</t>
  </si>
  <si>
    <t>Тел.: 068 044 10 44, 050 348 85 07, e-mail:  amk-kyiv@ukr.net</t>
  </si>
  <si>
    <t xml:space="preserve">П/р 260070133951, Банк АТ ""СБЕРБАНК"", м. Київ, МФО 320627 
  </t>
  </si>
  <si>
    <t>ОФИС, СКЛАД: г. ВИШНЕВОЕ, ул. КИЕВСКАЯ, 8д</t>
  </si>
  <si>
    <t xml:space="preserve"> 12 м</t>
  </si>
  <si>
    <t>Порезка/грн</t>
  </si>
  <si>
    <t>Порезка</t>
  </si>
  <si>
    <t>12 м,6м,9м</t>
  </si>
  <si>
    <t>грн/1- 3 т.*</t>
  </si>
  <si>
    <t>Труба ДУ ø 15х2,5</t>
  </si>
  <si>
    <t>Труба ДУ ø 20х2,5</t>
  </si>
  <si>
    <t>Труба ДУ ø 20х3,2</t>
  </si>
  <si>
    <t>Труба ДУ ø 25х2,8</t>
  </si>
  <si>
    <t>Труба ДУ ø 25х4</t>
  </si>
  <si>
    <t>Труба ДУ ø 32х2,5</t>
  </si>
  <si>
    <t>Труба ДУ ø 32х2,8</t>
  </si>
  <si>
    <t>Труба ДУ ø 32х4</t>
  </si>
  <si>
    <t>Труба ДУ ø 40х3</t>
  </si>
  <si>
    <t>Труба ДУ ø 40х4</t>
  </si>
  <si>
    <t>Труба ДУ ø 50х4</t>
  </si>
  <si>
    <t>Труба ДУ ø 50х2,5</t>
  </si>
  <si>
    <t>Труба ДУ ø 50х3</t>
  </si>
  <si>
    <t>Труба ДУ ø 50х4,5</t>
  </si>
  <si>
    <t>Труба ø 57х2,5</t>
  </si>
  <si>
    <t>Труба ø 57х4</t>
  </si>
  <si>
    <t>Труба ø 57х4,5</t>
  </si>
  <si>
    <t>Труба ø 76х3</t>
  </si>
  <si>
    <t>Труба ø 89х2,5</t>
  </si>
  <si>
    <t>Труба ø 89х3</t>
  </si>
  <si>
    <t>Труба ø 89х5</t>
  </si>
  <si>
    <t>Труба ДУ ø 15х3,2</t>
  </si>
  <si>
    <t>25Г2С</t>
  </si>
  <si>
    <r>
      <t xml:space="preserve">Труба ДУ </t>
    </r>
    <r>
      <rPr>
        <sz val="11"/>
        <color indexed="8"/>
        <rFont val="Calibri"/>
        <family val="2"/>
        <charset val="204"/>
      </rPr>
      <t>ø 20х3,2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</si>
  <si>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32х1,2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</si>
  <si>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32х2,5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</si>
  <si>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40х1,2</t>
    </r>
  </si>
  <si>
    <r>
      <t xml:space="preserve">Труба </t>
    </r>
    <r>
      <rPr>
        <sz val="11"/>
        <color indexed="8"/>
        <rFont val="Calibri"/>
        <family val="2"/>
        <charset val="204"/>
      </rPr>
      <t>ø 57х2,5</t>
    </r>
  </si>
  <si>
    <r>
      <t xml:space="preserve">Труба </t>
    </r>
    <r>
      <rPr>
        <sz val="11"/>
        <color indexed="8"/>
        <rFont val="Calibri"/>
        <family val="2"/>
        <charset val="204"/>
      </rPr>
      <t>ø 89х2,5</t>
    </r>
  </si>
  <si>
    <r>
      <t xml:space="preserve">Труба </t>
    </r>
    <r>
      <rPr>
        <sz val="11"/>
        <color indexed="8"/>
        <rFont val="Calibri"/>
        <family val="2"/>
        <charset val="204"/>
      </rPr>
      <t>ø 133х4,5</t>
    </r>
  </si>
  <si>
    <r>
      <t xml:space="preserve">Труба </t>
    </r>
    <r>
      <rPr>
        <sz val="11"/>
        <color indexed="8"/>
        <rFont val="Calibri"/>
        <family val="2"/>
        <charset val="204"/>
      </rPr>
      <t>ø 159х3,5</t>
    </r>
  </si>
  <si>
    <r>
      <t xml:space="preserve">Труба </t>
    </r>
    <r>
      <rPr>
        <sz val="11"/>
        <color indexed="8"/>
        <rFont val="Calibri"/>
        <family val="2"/>
        <charset val="204"/>
      </rPr>
      <t>ø 133х3,0</t>
    </r>
  </si>
  <si>
    <r>
      <t xml:space="preserve">Труба </t>
    </r>
    <r>
      <rPr>
        <sz val="11"/>
        <color indexed="8"/>
        <rFont val="Calibri"/>
        <family val="2"/>
        <charset val="204"/>
      </rPr>
      <t>ø 108х4,0</t>
    </r>
  </si>
  <si>
    <r>
      <t xml:space="preserve">Труба </t>
    </r>
    <r>
      <rPr>
        <sz val="11"/>
        <color indexed="8"/>
        <rFont val="Calibri"/>
        <family val="2"/>
        <charset val="204"/>
      </rPr>
      <t>ø 89х4,0</t>
    </r>
  </si>
  <si>
    <r>
      <t xml:space="preserve">Труба </t>
    </r>
    <r>
      <rPr>
        <sz val="11"/>
        <color indexed="8"/>
        <rFont val="Calibri"/>
        <family val="2"/>
        <charset val="204"/>
      </rPr>
      <t>ø 76х4,0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</si>
  <si>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40х4,0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</si>
  <si>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32х4,0</t>
    </r>
  </si>
  <si>
    <r>
      <t xml:space="preserve">Труба </t>
    </r>
    <r>
      <rPr>
        <sz val="11"/>
        <color indexed="8"/>
        <rFont val="Calibri"/>
        <family val="2"/>
        <charset val="204"/>
      </rPr>
      <t>ø 159х3,0</t>
    </r>
  </si>
  <si>
    <r>
      <t xml:space="preserve">Труба </t>
    </r>
    <r>
      <rPr>
        <sz val="11"/>
        <color indexed="8"/>
        <rFont val="Calibri"/>
        <family val="2"/>
        <charset val="204"/>
      </rPr>
      <t>ø 159х5,0</t>
    </r>
  </si>
  <si>
    <r>
      <t xml:space="preserve">Труба </t>
    </r>
    <r>
      <rPr>
        <sz val="11"/>
        <color indexed="8"/>
        <rFont val="Calibri"/>
        <family val="2"/>
        <charset val="204"/>
      </rPr>
      <t>ø 159х6,0</t>
    </r>
  </si>
  <si>
    <r>
      <t xml:space="preserve">Труба </t>
    </r>
    <r>
      <rPr>
        <sz val="11"/>
        <color indexed="8"/>
        <rFont val="Calibri"/>
        <family val="2"/>
        <charset val="204"/>
      </rPr>
      <t>ø 219х8,0</t>
    </r>
  </si>
  <si>
    <r>
      <t xml:space="preserve">Труба </t>
    </r>
    <r>
      <rPr>
        <sz val="11"/>
        <color indexed="8"/>
        <rFont val="Calibri"/>
        <family val="2"/>
        <charset val="204"/>
      </rPr>
      <t>ø 273х7,0</t>
    </r>
  </si>
  <si>
    <r>
      <t xml:space="preserve">Труба </t>
    </r>
    <r>
      <rPr>
        <sz val="11"/>
        <color indexed="8"/>
        <rFont val="Calibri"/>
        <family val="2"/>
        <charset val="204"/>
      </rPr>
      <t>ø 325х6,0</t>
    </r>
  </si>
  <si>
    <r>
      <t xml:space="preserve">Труба </t>
    </r>
    <r>
      <rPr>
        <sz val="11"/>
        <color indexed="8"/>
        <rFont val="Calibri"/>
        <family val="2"/>
        <charset val="204"/>
      </rPr>
      <t>ø 219х4,0</t>
    </r>
  </si>
  <si>
    <r>
      <t xml:space="preserve">Труба </t>
    </r>
    <r>
      <rPr>
        <sz val="11"/>
        <color indexed="8"/>
        <rFont val="Calibri"/>
        <family val="2"/>
        <charset val="204"/>
      </rPr>
      <t>ø 219х6,0</t>
    </r>
  </si>
  <si>
    <r>
      <t xml:space="preserve">Труба </t>
    </r>
    <r>
      <rPr>
        <sz val="11"/>
        <color indexed="8"/>
        <rFont val="Calibri"/>
        <family val="2"/>
        <charset val="204"/>
      </rPr>
      <t>ø530х7,0</t>
    </r>
  </si>
  <si>
    <t>Труба 30x30x3,0</t>
  </si>
  <si>
    <t>Труба 60x60x3,0</t>
  </si>
  <si>
    <t>Труба 80x80x4,0</t>
  </si>
  <si>
    <t>Труба 120x120x6,0</t>
  </si>
  <si>
    <t>Труба 150x150x8,0</t>
  </si>
  <si>
    <r>
      <t>Труба</t>
    </r>
    <r>
      <rPr>
        <sz val="11"/>
        <color indexed="8"/>
        <rFont val="Calibri"/>
        <family val="2"/>
        <charset val="204"/>
      </rPr>
      <t xml:space="preserve"> 40х20х1,8</t>
    </r>
  </si>
  <si>
    <r>
      <t>Труба</t>
    </r>
    <r>
      <rPr>
        <sz val="11"/>
        <color indexed="8"/>
        <rFont val="Calibri"/>
        <family val="2"/>
        <charset val="204"/>
      </rPr>
      <t xml:space="preserve"> 40х20х3,0</t>
    </r>
  </si>
  <si>
    <r>
      <t>Труба</t>
    </r>
    <r>
      <rPr>
        <sz val="11"/>
        <color indexed="8"/>
        <rFont val="Calibri"/>
        <family val="2"/>
        <charset val="204"/>
      </rPr>
      <t xml:space="preserve"> 50х25х3,0</t>
    </r>
  </si>
  <si>
    <r>
      <t>Труба</t>
    </r>
    <r>
      <rPr>
        <sz val="11"/>
        <color indexed="8"/>
        <rFont val="Calibri"/>
        <family val="2"/>
        <charset val="204"/>
      </rPr>
      <t xml:space="preserve"> 50х30х1,8</t>
    </r>
  </si>
  <si>
    <r>
      <t>Труба</t>
    </r>
    <r>
      <rPr>
        <sz val="11"/>
        <color indexed="8"/>
        <rFont val="Calibri"/>
        <family val="2"/>
        <charset val="204"/>
      </rPr>
      <t xml:space="preserve"> 60х30х3,0</t>
    </r>
  </si>
  <si>
    <r>
      <t>Труба</t>
    </r>
    <r>
      <rPr>
        <sz val="11"/>
        <color indexed="8"/>
        <rFont val="Calibri"/>
        <family val="2"/>
        <charset val="204"/>
      </rPr>
      <t xml:space="preserve"> 60х40х4,0</t>
    </r>
  </si>
  <si>
    <r>
      <t>Труба</t>
    </r>
    <r>
      <rPr>
        <sz val="11"/>
        <color indexed="8"/>
        <rFont val="Calibri"/>
        <family val="2"/>
        <charset val="204"/>
      </rPr>
      <t xml:space="preserve"> 80х40х2,0</t>
    </r>
  </si>
  <si>
    <r>
      <t>Труба</t>
    </r>
    <r>
      <rPr>
        <sz val="11"/>
        <color indexed="8"/>
        <rFont val="Calibri"/>
        <family val="2"/>
        <charset val="204"/>
      </rPr>
      <t xml:space="preserve"> 100х50х3,0</t>
    </r>
  </si>
  <si>
    <r>
      <t>Труба</t>
    </r>
    <r>
      <rPr>
        <sz val="11"/>
        <color indexed="8"/>
        <rFont val="Calibri"/>
        <family val="2"/>
        <charset val="204"/>
      </rPr>
      <t xml:space="preserve"> 100х50х4,0</t>
    </r>
  </si>
  <si>
    <r>
      <t>Труба</t>
    </r>
    <r>
      <rPr>
        <sz val="11"/>
        <color indexed="8"/>
        <rFont val="Calibri"/>
        <family val="2"/>
        <charset val="204"/>
      </rPr>
      <t xml:space="preserve"> 200х120х8,0</t>
    </r>
  </si>
  <si>
    <t>Труба ДУ ø 40х2,5</t>
  </si>
  <si>
    <t>Труба ø 76х2,5</t>
  </si>
  <si>
    <t>7 м</t>
  </si>
  <si>
    <t>Труба ø 57х3,0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</si>
</sst>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u/>
      <sz val="10"/>
      <color indexed="3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4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medium">
        <color indexed="60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0"/>
      </left>
      <right/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 style="thin">
        <color indexed="23"/>
      </left>
      <right/>
      <top style="medium">
        <color indexed="60"/>
      </top>
      <bottom style="thin">
        <color indexed="23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0"/>
      </left>
      <right/>
      <top style="medium">
        <color indexed="60"/>
      </top>
      <bottom style="thin">
        <color indexed="64"/>
      </bottom>
      <diagonal/>
    </border>
    <border>
      <left/>
      <right style="medium">
        <color indexed="60"/>
      </right>
      <top style="medium">
        <color indexed="60"/>
      </top>
      <bottom style="thin">
        <color indexed="64"/>
      </bottom>
      <diagonal/>
    </border>
    <border>
      <left/>
      <right style="medium">
        <color indexed="60"/>
      </right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</borders>
  <cellStyleXfs count="3">
    <xf numFmtId="0" fontId="0" fillId="0" borderId="0"/>
    <xf numFmtId="0" fontId="2" fillId="0" borderId="0" applyFont="0" applyBorder="0" applyAlignment="0" applyProtection="0"/>
    <xf numFmtId="0" fontId="9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2" applyAlignment="1">
      <alignment horizontal="left"/>
    </xf>
    <xf numFmtId="0" fontId="4" fillId="0" borderId="0" xfId="0" applyFont="1"/>
    <xf numFmtId="4" fontId="0" fillId="0" borderId="2" xfId="0" applyNumberFormat="1" applyBorder="1" applyAlignment="1">
      <alignment horizontal="center"/>
    </xf>
    <xf numFmtId="0" fontId="5" fillId="0" borderId="0" xfId="0" applyFont="1"/>
    <xf numFmtId="0" fontId="6" fillId="0" borderId="0" xfId="2" applyFont="1"/>
    <xf numFmtId="4" fontId="0" fillId="0" borderId="6" xfId="0" applyNumberFormat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4" fontId="0" fillId="0" borderId="0" xfId="0" applyNumberFormat="1"/>
    <xf numFmtId="4" fontId="0" fillId="0" borderId="2" xfId="0" applyNumberForma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2" borderId="5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7" xfId="0" applyBorder="1"/>
    <xf numFmtId="0" fontId="7" fillId="2" borderId="5" xfId="0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2" borderId="5" xfId="0" applyFont="1" applyFill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4" fontId="1" fillId="0" borderId="10" xfId="0" applyNumberFormat="1" applyFont="1" applyFill="1" applyBorder="1"/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ill="1"/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2" fontId="1" fillId="0" borderId="10" xfId="0" applyNumberFormat="1" applyFont="1" applyFill="1" applyBorder="1"/>
    <xf numFmtId="4" fontId="1" fillId="0" borderId="10" xfId="0" applyNumberFormat="1" applyFont="1" applyFill="1" applyBorder="1" applyAlignment="1">
      <alignment horizontal="right"/>
    </xf>
    <xf numFmtId="2" fontId="0" fillId="0" borderId="10" xfId="0" applyNumberFormat="1" applyFill="1" applyBorder="1"/>
    <xf numFmtId="2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0" xfId="0"/>
    <xf numFmtId="0" fontId="0" fillId="0" borderId="10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0" fillId="3" borderId="19" xfId="0" applyFill="1" applyBorder="1"/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/>
    <xf numFmtId="0" fontId="0" fillId="0" borderId="0" xfId="0" applyBorder="1"/>
    <xf numFmtId="4" fontId="1" fillId="0" borderId="0" xfId="0" applyNumberFormat="1" applyFont="1" applyFill="1" applyBorder="1"/>
    <xf numFmtId="0" fontId="0" fillId="0" borderId="0" xfId="0" applyBorder="1" applyAlignment="1">
      <alignment horizontal="center" vertical="center"/>
    </xf>
    <xf numFmtId="0" fontId="0" fillId="0" borderId="10" xfId="0" applyBorder="1"/>
    <xf numFmtId="0" fontId="0" fillId="0" borderId="0" xfId="0"/>
    <xf numFmtId="0" fontId="0" fillId="0" borderId="0" xfId="0"/>
    <xf numFmtId="0" fontId="0" fillId="4" borderId="0" xfId="0" applyFill="1"/>
    <xf numFmtId="2" fontId="0" fillId="0" borderId="0" xfId="0" applyNumberFormat="1"/>
    <xf numFmtId="0" fontId="0" fillId="0" borderId="0" xfId="0"/>
    <xf numFmtId="0" fontId="0" fillId="3" borderId="4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10" xfId="0" applyBorder="1"/>
    <xf numFmtId="0" fontId="10" fillId="0" borderId="10" xfId="0" applyFont="1" applyFill="1" applyBorder="1"/>
    <xf numFmtId="0" fontId="0" fillId="2" borderId="22" xfId="0" applyFill="1" applyBorder="1"/>
    <xf numFmtId="0" fontId="0" fillId="0" borderId="23" xfId="0" applyBorder="1"/>
    <xf numFmtId="0" fontId="0" fillId="2" borderId="4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0" xfId="0"/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3" borderId="19" xfId="0" applyFill="1" applyBorder="1"/>
    <xf numFmtId="0" fontId="0" fillId="2" borderId="27" xfId="0" applyFill="1" applyBorder="1" applyAlignment="1">
      <alignment horizontal="center"/>
    </xf>
    <xf numFmtId="0" fontId="0" fillId="0" borderId="28" xfId="0" applyBorder="1"/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12" xfId="0" applyBorder="1"/>
    <xf numFmtId="0" fontId="0" fillId="0" borderId="24" xfId="0" applyBorder="1"/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2" xfId="0" applyBorder="1"/>
    <xf numFmtId="0" fontId="0" fillId="0" borderId="10" xfId="0" applyFill="1" applyBorder="1"/>
    <xf numFmtId="0" fontId="0" fillId="2" borderId="23" xfId="0" applyFill="1" applyBorder="1"/>
    <xf numFmtId="0" fontId="0" fillId="2" borderId="10" xfId="0" applyFill="1" applyBorder="1"/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Font="1" applyBorder="1"/>
    <xf numFmtId="0" fontId="10" fillId="3" borderId="4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3" borderId="19" xfId="0" applyFont="1" applyFill="1" applyBorder="1"/>
    <xf numFmtId="0" fontId="0" fillId="0" borderId="22" xfId="0" applyBorder="1"/>
    <xf numFmtId="0" fontId="0" fillId="0" borderId="12" xfId="0" applyBorder="1" applyAlignment="1"/>
    <xf numFmtId="0" fontId="0" fillId="0" borderId="24" xfId="0" applyBorder="1" applyAlignment="1"/>
    <xf numFmtId="0" fontId="5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left"/>
    </xf>
    <xf numFmtId="0" fontId="0" fillId="2" borderId="19" xfId="0" applyFill="1" applyBorder="1"/>
    <xf numFmtId="0" fontId="7" fillId="2" borderId="4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9" xfId="0" applyFont="1" applyFill="1" applyBorder="1"/>
    <xf numFmtId="0" fontId="0" fillId="0" borderId="29" xfId="0" applyBorder="1"/>
  </cellXfs>
  <cellStyles count="3">
    <cellStyle name="Ввод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357414</xdr:colOff>
      <xdr:row>99</xdr:row>
      <xdr:rowOff>0</xdr:rowOff>
    </xdr:from>
    <xdr:ext cx="65" cy="172227"/>
    <xdr:sp macro="" textlink="">
      <xdr:nvSpPr>
        <xdr:cNvPr id="3" name="TextBox 2"/>
        <xdr:cNvSpPr txBox="1"/>
      </xdr:nvSpPr>
      <xdr:spPr>
        <a:xfrm>
          <a:off x="1000352" y="186094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250372</xdr:colOff>
      <xdr:row>61</xdr:row>
      <xdr:rowOff>12245</xdr:rowOff>
    </xdr:from>
    <xdr:ext cx="280307" cy="175369"/>
    <xdr:sp macro="" textlink="">
      <xdr:nvSpPr>
        <xdr:cNvPr id="27" name="TextBox 26"/>
        <xdr:cNvSpPr txBox="1"/>
      </xdr:nvSpPr>
      <xdr:spPr>
        <a:xfrm>
          <a:off x="2744190" y="19806927"/>
          <a:ext cx="280307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ru-RU" sz="1100" b="0" i="0">
              <a:latin typeface="Cambria Math" panose="02040503050406030204" pitchFamily="18" charset="0"/>
            </a:rPr>
            <a:t>м^2</a:t>
          </a:r>
          <a:endParaRPr lang="ru-RU" sz="1100"/>
        </a:p>
      </xdr:txBody>
    </xdr:sp>
    <xdr:clientData/>
  </xdr:oneCellAnchor>
  <xdr:oneCellAnchor>
    <xdr:from>
      <xdr:col>11</xdr:col>
      <xdr:colOff>253433</xdr:colOff>
      <xdr:row>70</xdr:row>
      <xdr:rowOff>5954</xdr:rowOff>
    </xdr:from>
    <xdr:ext cx="280307" cy="175369"/>
    <xdr:sp macro="" textlink="">
      <xdr:nvSpPr>
        <xdr:cNvPr id="28" name="TextBox 27"/>
        <xdr:cNvSpPr txBox="1"/>
      </xdr:nvSpPr>
      <xdr:spPr>
        <a:xfrm>
          <a:off x="2747251" y="21186090"/>
          <a:ext cx="280307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ru-RU" sz="1100" b="0" i="0">
              <a:latin typeface="Cambria Math" panose="02040503050406030204" pitchFamily="18" charset="0"/>
            </a:rPr>
            <a:t>м^2</a:t>
          </a:r>
          <a:endParaRPr lang="ru-RU" sz="1100"/>
        </a:p>
      </xdr:txBody>
    </xdr:sp>
    <xdr:clientData/>
  </xdr:oneCellAnchor>
  <xdr:oneCellAnchor>
    <xdr:from>
      <xdr:col>10</xdr:col>
      <xdr:colOff>233589</xdr:colOff>
      <xdr:row>61</xdr:row>
      <xdr:rowOff>172130</xdr:rowOff>
    </xdr:from>
    <xdr:ext cx="65" cy="172227"/>
    <xdr:sp macro="" textlink="">
      <xdr:nvSpPr>
        <xdr:cNvPr id="29" name="TextBox 28"/>
        <xdr:cNvSpPr txBox="1"/>
      </xdr:nvSpPr>
      <xdr:spPr>
        <a:xfrm>
          <a:off x="7591652" y="1135209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240866</xdr:colOff>
      <xdr:row>62</xdr:row>
      <xdr:rowOff>11596</xdr:rowOff>
    </xdr:from>
    <xdr:ext cx="65" cy="172227"/>
    <xdr:sp macro="" textlink="">
      <xdr:nvSpPr>
        <xdr:cNvPr id="30" name="TextBox 29"/>
        <xdr:cNvSpPr txBox="1"/>
      </xdr:nvSpPr>
      <xdr:spPr>
        <a:xfrm>
          <a:off x="7837054" y="1138206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126072</xdr:colOff>
      <xdr:row>63</xdr:row>
      <xdr:rowOff>5672</xdr:rowOff>
    </xdr:from>
    <xdr:ext cx="65" cy="172227"/>
    <xdr:sp macro="" textlink="">
      <xdr:nvSpPr>
        <xdr:cNvPr id="31" name="TextBox 30"/>
        <xdr:cNvSpPr txBox="1"/>
      </xdr:nvSpPr>
      <xdr:spPr>
        <a:xfrm>
          <a:off x="7722260" y="115666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224747</xdr:colOff>
      <xdr:row>64</xdr:row>
      <xdr:rowOff>0</xdr:rowOff>
    </xdr:from>
    <xdr:ext cx="65" cy="172227"/>
    <xdr:sp macro="" textlink="">
      <xdr:nvSpPr>
        <xdr:cNvPr id="32" name="TextBox 31"/>
        <xdr:cNvSpPr txBox="1"/>
      </xdr:nvSpPr>
      <xdr:spPr>
        <a:xfrm>
          <a:off x="7820935" y="117514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128427</xdr:colOff>
      <xdr:row>65</xdr:row>
      <xdr:rowOff>25579</xdr:rowOff>
    </xdr:from>
    <xdr:ext cx="65" cy="172227"/>
    <xdr:sp macro="" textlink="">
      <xdr:nvSpPr>
        <xdr:cNvPr id="33" name="TextBox 32"/>
        <xdr:cNvSpPr txBox="1"/>
      </xdr:nvSpPr>
      <xdr:spPr>
        <a:xfrm>
          <a:off x="7724615" y="1196754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107157</xdr:colOff>
      <xdr:row>71</xdr:row>
      <xdr:rowOff>11906</xdr:rowOff>
    </xdr:from>
    <xdr:ext cx="65" cy="172227"/>
    <xdr:sp macro="" textlink="">
      <xdr:nvSpPr>
        <xdr:cNvPr id="34" name="TextBox 33"/>
        <xdr:cNvSpPr txBox="1"/>
      </xdr:nvSpPr>
      <xdr:spPr>
        <a:xfrm>
          <a:off x="7703345" y="1309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226219</xdr:colOff>
      <xdr:row>72</xdr:row>
      <xdr:rowOff>11906</xdr:rowOff>
    </xdr:from>
    <xdr:ext cx="65" cy="172227"/>
    <xdr:sp macro="" textlink="">
      <xdr:nvSpPr>
        <xdr:cNvPr id="35" name="TextBox 34"/>
        <xdr:cNvSpPr txBox="1"/>
      </xdr:nvSpPr>
      <xdr:spPr>
        <a:xfrm>
          <a:off x="7822407" y="13287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27385</xdr:colOff>
      <xdr:row>74</xdr:row>
      <xdr:rowOff>25003</xdr:rowOff>
    </xdr:from>
    <xdr:ext cx="65" cy="172227"/>
    <xdr:sp macro="" textlink="">
      <xdr:nvSpPr>
        <xdr:cNvPr id="37" name="TextBox 36"/>
        <xdr:cNvSpPr txBox="1"/>
      </xdr:nvSpPr>
      <xdr:spPr>
        <a:xfrm>
          <a:off x="7623573" y="1368147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227409</xdr:colOff>
      <xdr:row>75</xdr:row>
      <xdr:rowOff>4167</xdr:rowOff>
    </xdr:from>
    <xdr:ext cx="65" cy="172227"/>
    <xdr:sp macro="" textlink="">
      <xdr:nvSpPr>
        <xdr:cNvPr id="38" name="TextBox 37"/>
        <xdr:cNvSpPr txBox="1"/>
      </xdr:nvSpPr>
      <xdr:spPr>
        <a:xfrm>
          <a:off x="7823597" y="138511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135732</xdr:colOff>
      <xdr:row>76</xdr:row>
      <xdr:rowOff>38100</xdr:rowOff>
    </xdr:from>
    <xdr:ext cx="65" cy="172227"/>
    <xdr:sp macro="" textlink="">
      <xdr:nvSpPr>
        <xdr:cNvPr id="39" name="TextBox 38"/>
        <xdr:cNvSpPr txBox="1"/>
      </xdr:nvSpPr>
      <xdr:spPr>
        <a:xfrm>
          <a:off x="7493795" y="140755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226218</xdr:colOff>
      <xdr:row>77</xdr:row>
      <xdr:rowOff>5953</xdr:rowOff>
    </xdr:from>
    <xdr:ext cx="65" cy="172227"/>
    <xdr:sp macro="" textlink="">
      <xdr:nvSpPr>
        <xdr:cNvPr id="40" name="TextBox 39"/>
        <xdr:cNvSpPr txBox="1"/>
      </xdr:nvSpPr>
      <xdr:spPr>
        <a:xfrm>
          <a:off x="7822406" y="1423392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232172</xdr:colOff>
      <xdr:row>78</xdr:row>
      <xdr:rowOff>0</xdr:rowOff>
    </xdr:from>
    <xdr:ext cx="65" cy="172227"/>
    <xdr:sp macro="" textlink="">
      <xdr:nvSpPr>
        <xdr:cNvPr id="41" name="TextBox 40"/>
        <xdr:cNvSpPr txBox="1"/>
      </xdr:nvSpPr>
      <xdr:spPr>
        <a:xfrm>
          <a:off x="7828360" y="144184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220266</xdr:colOff>
      <xdr:row>81</xdr:row>
      <xdr:rowOff>5953</xdr:rowOff>
    </xdr:from>
    <xdr:ext cx="65" cy="172227"/>
    <xdr:sp macro="" textlink="">
      <xdr:nvSpPr>
        <xdr:cNvPr id="44" name="TextBox 43"/>
        <xdr:cNvSpPr txBox="1"/>
      </xdr:nvSpPr>
      <xdr:spPr>
        <a:xfrm>
          <a:off x="7816454" y="1499592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235544</xdr:colOff>
      <xdr:row>84</xdr:row>
      <xdr:rowOff>14879</xdr:rowOff>
    </xdr:from>
    <xdr:ext cx="280307" cy="175369"/>
    <xdr:sp macro="" textlink="">
      <xdr:nvSpPr>
        <xdr:cNvPr id="45" name="TextBox 44"/>
        <xdr:cNvSpPr txBox="1"/>
      </xdr:nvSpPr>
      <xdr:spPr>
        <a:xfrm>
          <a:off x="2729362" y="23913970"/>
          <a:ext cx="280307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ru-RU" sz="1100" b="0" i="0">
              <a:latin typeface="Cambria Math" panose="02040503050406030204" pitchFamily="18" charset="0"/>
            </a:rPr>
            <a:t>м^2</a:t>
          </a:r>
          <a:endParaRPr lang="ru-RU" sz="1100"/>
        </a:p>
      </xdr:txBody>
    </xdr:sp>
    <xdr:clientData/>
  </xdr:oneCellAnchor>
  <xdr:oneCellAnchor>
    <xdr:from>
      <xdr:col>11</xdr:col>
      <xdr:colOff>30814</xdr:colOff>
      <xdr:row>85</xdr:row>
      <xdr:rowOff>51548</xdr:rowOff>
    </xdr:from>
    <xdr:ext cx="65" cy="172227"/>
    <xdr:sp macro="" textlink="">
      <xdr:nvSpPr>
        <xdr:cNvPr id="47" name="TextBox 46"/>
        <xdr:cNvSpPr txBox="1"/>
      </xdr:nvSpPr>
      <xdr:spPr>
        <a:xfrm>
          <a:off x="7627002" y="158035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42480</xdr:colOff>
      <xdr:row>84</xdr:row>
      <xdr:rowOff>76458</xdr:rowOff>
    </xdr:from>
    <xdr:ext cx="65" cy="172227"/>
    <xdr:sp macro="" textlink="">
      <xdr:nvSpPr>
        <xdr:cNvPr id="48" name="TextBox 47"/>
        <xdr:cNvSpPr txBox="1"/>
      </xdr:nvSpPr>
      <xdr:spPr>
        <a:xfrm>
          <a:off x="7638668" y="1563792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218074</xdr:colOff>
      <xdr:row>66</xdr:row>
      <xdr:rowOff>25579</xdr:rowOff>
    </xdr:from>
    <xdr:ext cx="65" cy="172227"/>
    <xdr:sp macro="" textlink="">
      <xdr:nvSpPr>
        <xdr:cNvPr id="56" name="TextBox 55"/>
        <xdr:cNvSpPr txBox="1"/>
      </xdr:nvSpPr>
      <xdr:spPr>
        <a:xfrm>
          <a:off x="7814262" y="1215804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0</xdr:col>
      <xdr:colOff>200025</xdr:colOff>
      <xdr:row>1</xdr:row>
      <xdr:rowOff>142875</xdr:rowOff>
    </xdr:from>
    <xdr:to>
      <xdr:col>3</xdr:col>
      <xdr:colOff>742950</xdr:colOff>
      <xdr:row>6</xdr:row>
      <xdr:rowOff>228600</xdr:rowOff>
    </xdr:to>
    <xdr:pic>
      <xdr:nvPicPr>
        <xdr:cNvPr id="58341" name="Рисунок 4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333375"/>
          <a:ext cx="24574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52</xdr:row>
      <xdr:rowOff>133350</xdr:rowOff>
    </xdr:from>
    <xdr:to>
      <xdr:col>3</xdr:col>
      <xdr:colOff>819150</xdr:colOff>
      <xdr:row>57</xdr:row>
      <xdr:rowOff>180975</xdr:rowOff>
    </xdr:to>
    <xdr:pic>
      <xdr:nvPicPr>
        <xdr:cNvPr id="58342" name="Рисунок 49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0182225"/>
          <a:ext cx="26955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19050</xdr:rowOff>
    </xdr:from>
    <xdr:to>
      <xdr:col>3</xdr:col>
      <xdr:colOff>857250</xdr:colOff>
      <xdr:row>6</xdr:row>
      <xdr:rowOff>333375</xdr:rowOff>
    </xdr:to>
    <xdr:pic>
      <xdr:nvPicPr>
        <xdr:cNvPr id="58343" name="Рисунок 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209550"/>
          <a:ext cx="262890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52</xdr:row>
      <xdr:rowOff>47625</xdr:rowOff>
    </xdr:from>
    <xdr:to>
      <xdr:col>3</xdr:col>
      <xdr:colOff>819150</xdr:colOff>
      <xdr:row>58</xdr:row>
      <xdr:rowOff>28575</xdr:rowOff>
    </xdr:to>
    <xdr:pic>
      <xdr:nvPicPr>
        <xdr:cNvPr id="58344" name="Рисунок 5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10096500"/>
          <a:ext cx="270510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10</xdr:col>
      <xdr:colOff>233589</xdr:colOff>
      <xdr:row>61</xdr:row>
      <xdr:rowOff>172130</xdr:rowOff>
    </xdr:from>
    <xdr:ext cx="65" cy="172227"/>
    <xdr:sp macro="" textlink="">
      <xdr:nvSpPr>
        <xdr:cNvPr id="2" name="TextBox 28"/>
        <xdr:cNvSpPr txBox="1"/>
      </xdr:nvSpPr>
      <xdr:spPr>
        <a:xfrm>
          <a:off x="7591652" y="1135209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13</xdr:col>
      <xdr:colOff>0</xdr:colOff>
      <xdr:row>2</xdr:row>
      <xdr:rowOff>47625</xdr:rowOff>
    </xdr:from>
    <xdr:to>
      <xdr:col>13</xdr:col>
      <xdr:colOff>285750</xdr:colOff>
      <xdr:row>3</xdr:row>
      <xdr:rowOff>152400</xdr:rowOff>
    </xdr:to>
    <xdr:pic>
      <xdr:nvPicPr>
        <xdr:cNvPr id="58346" name="Рисунок 6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82025" y="428625"/>
          <a:ext cx="2857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53</xdr:row>
      <xdr:rowOff>47625</xdr:rowOff>
    </xdr:from>
    <xdr:to>
      <xdr:col>13</xdr:col>
      <xdr:colOff>285750</xdr:colOff>
      <xdr:row>54</xdr:row>
      <xdr:rowOff>152400</xdr:rowOff>
    </xdr:to>
    <xdr:pic>
      <xdr:nvPicPr>
        <xdr:cNvPr id="58347" name="Рисунок 6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82025" y="10287000"/>
          <a:ext cx="2857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2</xdr:row>
      <xdr:rowOff>47625</xdr:rowOff>
    </xdr:from>
    <xdr:to>
      <xdr:col>13</xdr:col>
      <xdr:colOff>295275</xdr:colOff>
      <xdr:row>3</xdr:row>
      <xdr:rowOff>152400</xdr:rowOff>
    </xdr:to>
    <xdr:pic>
      <xdr:nvPicPr>
        <xdr:cNvPr id="58348" name="Рисунок 6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82025" y="428625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4</xdr:row>
      <xdr:rowOff>57150</xdr:rowOff>
    </xdr:from>
    <xdr:to>
      <xdr:col>13</xdr:col>
      <xdr:colOff>295275</xdr:colOff>
      <xdr:row>5</xdr:row>
      <xdr:rowOff>161925</xdr:rowOff>
    </xdr:to>
    <xdr:pic>
      <xdr:nvPicPr>
        <xdr:cNvPr id="58349" name="Рисунок 6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82025" y="81915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53</xdr:row>
      <xdr:rowOff>47625</xdr:rowOff>
    </xdr:from>
    <xdr:to>
      <xdr:col>13</xdr:col>
      <xdr:colOff>295275</xdr:colOff>
      <xdr:row>54</xdr:row>
      <xdr:rowOff>152400</xdr:rowOff>
    </xdr:to>
    <xdr:pic>
      <xdr:nvPicPr>
        <xdr:cNvPr id="58350" name="Рисунок 6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82025" y="1028700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55</xdr:row>
      <xdr:rowOff>38100</xdr:rowOff>
    </xdr:from>
    <xdr:to>
      <xdr:col>13</xdr:col>
      <xdr:colOff>295275</xdr:colOff>
      <xdr:row>56</xdr:row>
      <xdr:rowOff>114300</xdr:rowOff>
    </xdr:to>
    <xdr:pic>
      <xdr:nvPicPr>
        <xdr:cNvPr id="58351" name="Рисунок 6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82025" y="10658475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145676</xdr:colOff>
      <xdr:row>71</xdr:row>
      <xdr:rowOff>3362</xdr:rowOff>
    </xdr:from>
    <xdr:to>
      <xdr:col>4</xdr:col>
      <xdr:colOff>614082</xdr:colOff>
      <xdr:row>77</xdr:row>
      <xdr:rowOff>60512</xdr:rowOff>
    </xdr:to>
    <xdr:pic>
      <xdr:nvPicPr>
        <xdr:cNvPr id="58387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794" y="13719362"/>
          <a:ext cx="2575112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762000</xdr:colOff>
      <xdr:row>6</xdr:row>
      <xdr:rowOff>123825</xdr:rowOff>
    </xdr:to>
    <xdr:pic>
      <xdr:nvPicPr>
        <xdr:cNvPr id="58388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69557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4</xdr:row>
      <xdr:rowOff>85725</xdr:rowOff>
    </xdr:from>
    <xdr:to>
      <xdr:col>13</xdr:col>
      <xdr:colOff>295275</xdr:colOff>
      <xdr:row>5</xdr:row>
      <xdr:rowOff>190500</xdr:rowOff>
    </xdr:to>
    <xdr:pic>
      <xdr:nvPicPr>
        <xdr:cNvPr id="58389" name="Рисунок 6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10775" y="847725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74</xdr:row>
      <xdr:rowOff>47625</xdr:rowOff>
    </xdr:from>
    <xdr:to>
      <xdr:col>13</xdr:col>
      <xdr:colOff>295275</xdr:colOff>
      <xdr:row>75</xdr:row>
      <xdr:rowOff>152400</xdr:rowOff>
    </xdr:to>
    <xdr:pic>
      <xdr:nvPicPr>
        <xdr:cNvPr id="58390" name="Рисунок 6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10775" y="1432560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76</xdr:row>
      <xdr:rowOff>47625</xdr:rowOff>
    </xdr:from>
    <xdr:to>
      <xdr:col>13</xdr:col>
      <xdr:colOff>295275</xdr:colOff>
      <xdr:row>77</xdr:row>
      <xdr:rowOff>152400</xdr:rowOff>
    </xdr:to>
    <xdr:pic>
      <xdr:nvPicPr>
        <xdr:cNvPr id="58391" name="Рисунок 6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10775" y="1470660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2</xdr:row>
      <xdr:rowOff>57150</xdr:rowOff>
    </xdr:from>
    <xdr:to>
      <xdr:col>13</xdr:col>
      <xdr:colOff>295275</xdr:colOff>
      <xdr:row>3</xdr:row>
      <xdr:rowOff>161925</xdr:rowOff>
    </xdr:to>
    <xdr:pic>
      <xdr:nvPicPr>
        <xdr:cNvPr id="58392" name="Рисунок 6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10775" y="43815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24</xdr:row>
      <xdr:rowOff>123825</xdr:rowOff>
    </xdr:from>
    <xdr:to>
      <xdr:col>5</xdr:col>
      <xdr:colOff>495300</xdr:colOff>
      <xdr:row>26</xdr:row>
      <xdr:rowOff>28575</xdr:rowOff>
    </xdr:to>
    <xdr:pic>
      <xdr:nvPicPr>
        <xdr:cNvPr id="495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4724400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</xdr:row>
      <xdr:rowOff>152400</xdr:rowOff>
    </xdr:from>
    <xdr:to>
      <xdr:col>4</xdr:col>
      <xdr:colOff>733425</xdr:colOff>
      <xdr:row>7</xdr:row>
      <xdr:rowOff>47625</xdr:rowOff>
    </xdr:to>
    <xdr:pic>
      <xdr:nvPicPr>
        <xdr:cNvPr id="4956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7225" y="342900"/>
          <a:ext cx="26574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0</xdr:row>
      <xdr:rowOff>123825</xdr:rowOff>
    </xdr:from>
    <xdr:to>
      <xdr:col>5</xdr:col>
      <xdr:colOff>352425</xdr:colOff>
      <xdr:row>8</xdr:row>
      <xdr:rowOff>66675</xdr:rowOff>
    </xdr:to>
    <xdr:pic>
      <xdr:nvPicPr>
        <xdr:cNvPr id="4956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76275" y="123825"/>
          <a:ext cx="303847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mk.in.ua/" TargetMode="External"/><Relationship Id="rId1" Type="http://schemas.openxmlformats.org/officeDocument/2006/relationships/hyperlink" Target="http://amk.in.ua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amk.in.ua/" TargetMode="External"/><Relationship Id="rId1" Type="http://schemas.openxmlformats.org/officeDocument/2006/relationships/hyperlink" Target="http://amk.in.ua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amk.in.u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J128"/>
  <sheetViews>
    <sheetView tabSelected="1" zoomScale="80" zoomScaleNormal="70" zoomScaleSheetLayoutView="80" zoomScalePageLayoutView="60" workbookViewId="0">
      <selection activeCell="D10" sqref="D10:F10"/>
    </sheetView>
  </sheetViews>
  <sheetFormatPr defaultRowHeight="15" x14ac:dyDescent="0.25"/>
  <cols>
    <col min="1" max="2" width="9.5703125" customWidth="1"/>
    <col min="3" max="3" width="9.5703125" style="6" customWidth="1"/>
    <col min="4" max="4" width="14.140625" customWidth="1"/>
    <col min="5" max="7" width="11.7109375" customWidth="1"/>
    <col min="8" max="8" width="8" style="47" customWidth="1"/>
    <col min="9" max="9" width="2" customWidth="1"/>
    <col min="10" max="10" width="11.7109375" customWidth="1"/>
    <col min="11" max="11" width="8.140625" customWidth="1"/>
    <col min="12" max="12" width="7.42578125" customWidth="1"/>
    <col min="13" max="13" width="13.42578125" customWidth="1"/>
    <col min="14" max="15" width="11.7109375" customWidth="1"/>
    <col min="16" max="16" width="8.5703125" customWidth="1"/>
    <col min="17" max="17" width="8" customWidth="1"/>
  </cols>
  <sheetData>
    <row r="1" spans="1:23" ht="15" customHeight="1" x14ac:dyDescent="0.25">
      <c r="C1"/>
      <c r="N1" s="108"/>
      <c r="O1" s="108"/>
      <c r="P1" s="108"/>
    </row>
    <row r="2" spans="1:23" ht="15" customHeight="1" x14ac:dyDescent="0.25">
      <c r="C2"/>
      <c r="E2" s="27"/>
      <c r="F2" s="27"/>
      <c r="G2" s="27"/>
      <c r="H2" s="27"/>
      <c r="J2" s="1"/>
      <c r="K2" s="1"/>
      <c r="L2" s="1"/>
      <c r="N2" s="108"/>
      <c r="O2" s="108"/>
      <c r="P2" s="108"/>
      <c r="U2" s="107"/>
      <c r="V2" s="107"/>
    </row>
    <row r="3" spans="1:23" ht="15" customHeight="1" x14ac:dyDescent="0.25">
      <c r="C3"/>
      <c r="E3" s="27"/>
      <c r="F3" s="27"/>
      <c r="G3" s="27"/>
      <c r="H3" s="27"/>
      <c r="J3" s="1"/>
      <c r="K3" s="1"/>
      <c r="L3" s="1"/>
      <c r="N3" s="108"/>
      <c r="O3" s="108"/>
      <c r="P3" s="108"/>
    </row>
    <row r="4" spans="1:23" ht="15" customHeight="1" x14ac:dyDescent="0.25">
      <c r="C4"/>
      <c r="E4" s="27"/>
      <c r="F4" s="27"/>
      <c r="G4" s="27"/>
      <c r="H4" s="27"/>
      <c r="I4" s="41"/>
      <c r="J4" s="1"/>
      <c r="K4" s="1"/>
      <c r="L4" s="1"/>
      <c r="N4" s="108"/>
      <c r="O4" s="108"/>
      <c r="P4" s="108"/>
    </row>
    <row r="5" spans="1:23" ht="15" customHeight="1" x14ac:dyDescent="0.25">
      <c r="C5"/>
      <c r="E5" s="27"/>
      <c r="F5" s="27"/>
      <c r="G5" s="27"/>
      <c r="H5" s="27"/>
      <c r="I5" s="41"/>
      <c r="J5" s="1"/>
      <c r="K5" s="1"/>
      <c r="L5" s="1"/>
      <c r="N5" s="108"/>
      <c r="O5" s="109"/>
      <c r="P5" s="109"/>
    </row>
    <row r="6" spans="1:23" ht="15" customHeight="1" x14ac:dyDescent="0.25">
      <c r="C6"/>
      <c r="E6" s="27"/>
      <c r="F6" s="27"/>
      <c r="G6" s="27"/>
      <c r="H6" s="27"/>
      <c r="I6" s="42"/>
      <c r="J6" s="1"/>
      <c r="K6" s="1"/>
      <c r="L6" s="1"/>
      <c r="N6" s="109"/>
      <c r="O6" s="109"/>
      <c r="P6" s="109"/>
      <c r="T6" s="107"/>
      <c r="U6" s="107"/>
    </row>
    <row r="7" spans="1:23" ht="27" customHeight="1" x14ac:dyDescent="0.25">
      <c r="C7"/>
      <c r="E7" s="104"/>
      <c r="F7" s="104"/>
      <c r="G7" s="104"/>
      <c r="I7" s="42"/>
      <c r="K7" s="24" t="s">
        <v>189</v>
      </c>
      <c r="N7" s="108"/>
      <c r="O7" s="108"/>
      <c r="P7" s="108"/>
    </row>
    <row r="8" spans="1:23" ht="15" customHeight="1" x14ac:dyDescent="0.3">
      <c r="A8" s="105">
        <v>44298</v>
      </c>
      <c r="B8" s="106"/>
      <c r="C8" s="106"/>
      <c r="E8" s="27"/>
      <c r="F8" s="27"/>
      <c r="G8" s="27"/>
      <c r="H8" s="27"/>
      <c r="I8" s="42"/>
      <c r="N8" s="108"/>
      <c r="O8" s="108"/>
      <c r="P8" s="108"/>
    </row>
    <row r="9" spans="1:23" ht="14.25" customHeight="1" thickBot="1" x14ac:dyDescent="0.3">
      <c r="C9"/>
      <c r="D9" s="92"/>
      <c r="E9" s="92"/>
      <c r="F9" s="92"/>
      <c r="G9" s="41"/>
      <c r="I9" s="42"/>
    </row>
    <row r="10" spans="1:23" ht="15" customHeight="1" thickBot="1" x14ac:dyDescent="0.3">
      <c r="A10" s="102" t="s">
        <v>0</v>
      </c>
      <c r="B10" s="110"/>
      <c r="C10" s="18" t="s">
        <v>1</v>
      </c>
      <c r="D10" s="95" t="s">
        <v>2</v>
      </c>
      <c r="E10" s="96"/>
      <c r="F10" s="113"/>
      <c r="G10" s="49" t="s">
        <v>218</v>
      </c>
      <c r="H10" s="100" t="s">
        <v>256</v>
      </c>
      <c r="J10" s="102" t="s">
        <v>0</v>
      </c>
      <c r="K10" s="110"/>
      <c r="L10" s="9" t="s">
        <v>1</v>
      </c>
      <c r="M10" s="95" t="s">
        <v>31</v>
      </c>
      <c r="N10" s="96"/>
      <c r="O10" s="97"/>
      <c r="P10" s="8" t="s">
        <v>218</v>
      </c>
      <c r="Q10" s="100" t="s">
        <v>256</v>
      </c>
    </row>
    <row r="11" spans="1:23" ht="15" customHeight="1" x14ac:dyDescent="0.25">
      <c r="A11" s="111" t="s">
        <v>3</v>
      </c>
      <c r="B11" s="112"/>
      <c r="C11" s="43" t="s">
        <v>17</v>
      </c>
      <c r="D11" s="43" t="s">
        <v>219</v>
      </c>
      <c r="E11" s="43" t="s">
        <v>224</v>
      </c>
      <c r="F11" s="51" t="s">
        <v>220</v>
      </c>
      <c r="G11" s="52" t="s">
        <v>4</v>
      </c>
      <c r="H11" s="101"/>
      <c r="J11" s="111" t="s">
        <v>191</v>
      </c>
      <c r="K11" s="114"/>
      <c r="L11" s="52" t="s">
        <v>17</v>
      </c>
      <c r="M11" s="43" t="s">
        <v>219</v>
      </c>
      <c r="N11" s="43" t="s">
        <v>224</v>
      </c>
      <c r="O11" s="51" t="s">
        <v>220</v>
      </c>
      <c r="P11" s="10" t="s">
        <v>4</v>
      </c>
      <c r="Q11" s="115"/>
    </row>
    <row r="12" spans="1:23" ht="15" customHeight="1" x14ac:dyDescent="0.25">
      <c r="A12" s="98" t="s">
        <v>5</v>
      </c>
      <c r="B12" s="98"/>
      <c r="C12" s="37" t="s">
        <v>123</v>
      </c>
      <c r="D12" s="35">
        <f>(F12+2200)*G12/1000</f>
        <v>11.396000000000001</v>
      </c>
      <c r="E12" s="35">
        <f>F12+1000</f>
        <v>24700</v>
      </c>
      <c r="F12" s="60">
        <v>23700</v>
      </c>
      <c r="G12" s="61">
        <v>0.44</v>
      </c>
      <c r="H12" s="37">
        <v>1.5</v>
      </c>
      <c r="J12" s="98" t="s">
        <v>196</v>
      </c>
      <c r="K12" s="98"/>
      <c r="L12" s="37" t="s">
        <v>123</v>
      </c>
      <c r="M12" s="35">
        <f>(O12+2200)*P12/1000</f>
        <v>268.23960000000005</v>
      </c>
      <c r="N12" s="35">
        <f>O12+1000</f>
        <v>26340</v>
      </c>
      <c r="O12" s="60">
        <v>25340</v>
      </c>
      <c r="P12" s="37">
        <v>9.74</v>
      </c>
      <c r="Q12" s="30">
        <v>12.5</v>
      </c>
      <c r="V12" s="107"/>
      <c r="W12" s="107"/>
    </row>
    <row r="13" spans="1:23" ht="15" customHeight="1" x14ac:dyDescent="0.25">
      <c r="A13" s="98" t="s">
        <v>6</v>
      </c>
      <c r="B13" s="98"/>
      <c r="C13" s="37" t="s">
        <v>123</v>
      </c>
      <c r="D13" s="35">
        <f t="shared" ref="D13:D22" si="0">(F13+2200)*G13/1000</f>
        <v>16.48</v>
      </c>
      <c r="E13" s="35">
        <f t="shared" ref="E13:E22" si="1">F13+1000</f>
        <v>24550</v>
      </c>
      <c r="F13" s="60">
        <v>23550</v>
      </c>
      <c r="G13" s="61">
        <v>0.64</v>
      </c>
      <c r="H13" s="37">
        <v>1.7</v>
      </c>
      <c r="J13" s="98" t="s">
        <v>197</v>
      </c>
      <c r="K13" s="98"/>
      <c r="L13" s="37" t="s">
        <v>123</v>
      </c>
      <c r="M13" s="35">
        <f t="shared" ref="M13:M21" si="2">(O13+2200)*P13/1000</f>
        <v>331.79045000000002</v>
      </c>
      <c r="N13" s="35">
        <f t="shared" ref="N13:N21" si="3">O13+1000</f>
        <v>26705</v>
      </c>
      <c r="O13" s="60">
        <v>25705</v>
      </c>
      <c r="P13" s="37">
        <v>11.89</v>
      </c>
      <c r="Q13" s="30">
        <v>15</v>
      </c>
    </row>
    <row r="14" spans="1:23" ht="15" customHeight="1" x14ac:dyDescent="0.25">
      <c r="A14" s="98" t="s">
        <v>7</v>
      </c>
      <c r="B14" s="98"/>
      <c r="C14" s="37" t="s">
        <v>123</v>
      </c>
      <c r="D14" s="35">
        <f t="shared" si="0"/>
        <v>23.808</v>
      </c>
      <c r="E14" s="35">
        <f t="shared" si="1"/>
        <v>24400</v>
      </c>
      <c r="F14" s="60">
        <v>23400</v>
      </c>
      <c r="G14" s="61">
        <v>0.93</v>
      </c>
      <c r="H14" s="37">
        <v>2</v>
      </c>
      <c r="J14" s="98" t="s">
        <v>198</v>
      </c>
      <c r="K14" s="98"/>
      <c r="L14" s="37" t="s">
        <v>123</v>
      </c>
      <c r="M14" s="35">
        <f t="shared" si="2"/>
        <v>430.87220000000002</v>
      </c>
      <c r="N14" s="35">
        <f>O14+1000</f>
        <v>29380</v>
      </c>
      <c r="O14" s="60">
        <v>28380</v>
      </c>
      <c r="P14" s="37">
        <v>14.09</v>
      </c>
      <c r="Q14" s="30">
        <v>18</v>
      </c>
    </row>
    <row r="15" spans="1:23" ht="15" customHeight="1" x14ac:dyDescent="0.25">
      <c r="A15" s="98" t="s">
        <v>8</v>
      </c>
      <c r="B15" s="98"/>
      <c r="C15" s="37" t="s">
        <v>123</v>
      </c>
      <c r="D15" s="35">
        <f t="shared" si="0"/>
        <v>31.744</v>
      </c>
      <c r="E15" s="35">
        <f t="shared" si="1"/>
        <v>24400</v>
      </c>
      <c r="F15" s="60">
        <v>23400</v>
      </c>
      <c r="G15" s="61">
        <v>1.24</v>
      </c>
      <c r="H15" s="37">
        <v>2.2999999999999998</v>
      </c>
      <c r="J15" s="98" t="s">
        <v>199</v>
      </c>
      <c r="K15" s="98"/>
      <c r="L15" s="37" t="s">
        <v>123</v>
      </c>
      <c r="M15" s="35">
        <f t="shared" si="2"/>
        <v>500.59460000000001</v>
      </c>
      <c r="N15" s="35">
        <f t="shared" si="3"/>
        <v>29380</v>
      </c>
      <c r="O15" s="60">
        <v>28380</v>
      </c>
      <c r="P15" s="37">
        <v>16.37</v>
      </c>
      <c r="Q15" s="30">
        <v>19</v>
      </c>
    </row>
    <row r="16" spans="1:23" ht="15" customHeight="1" x14ac:dyDescent="0.25">
      <c r="A16" s="98" t="s">
        <v>9</v>
      </c>
      <c r="B16" s="98"/>
      <c r="C16" s="37" t="s">
        <v>123</v>
      </c>
      <c r="D16" s="35">
        <f t="shared" si="0"/>
        <v>41.728000000000002</v>
      </c>
      <c r="E16" s="35">
        <f t="shared" si="1"/>
        <v>24400</v>
      </c>
      <c r="F16" s="60">
        <v>23400</v>
      </c>
      <c r="G16" s="61">
        <v>1.63</v>
      </c>
      <c r="H16" s="37">
        <v>2.6</v>
      </c>
      <c r="J16" s="98" t="s">
        <v>200</v>
      </c>
      <c r="K16" s="98"/>
      <c r="L16" s="37" t="s">
        <v>123</v>
      </c>
      <c r="M16" s="35">
        <f t="shared" si="2"/>
        <v>577.96199999999999</v>
      </c>
      <c r="N16" s="35">
        <f t="shared" si="3"/>
        <v>29380</v>
      </c>
      <c r="O16" s="60">
        <v>28380</v>
      </c>
      <c r="P16" s="37">
        <v>18.899999999999999</v>
      </c>
      <c r="Q16" s="30">
        <v>21</v>
      </c>
    </row>
    <row r="17" spans="1:17" ht="15" customHeight="1" x14ac:dyDescent="0.25">
      <c r="A17" s="98" t="s">
        <v>10</v>
      </c>
      <c r="B17" s="98"/>
      <c r="C17" s="37" t="s">
        <v>123</v>
      </c>
      <c r="D17" s="35">
        <f t="shared" si="0"/>
        <v>52.735999999999997</v>
      </c>
      <c r="E17" s="35">
        <f t="shared" si="1"/>
        <v>24400</v>
      </c>
      <c r="F17" s="60">
        <v>23400</v>
      </c>
      <c r="G17" s="61">
        <v>2.06</v>
      </c>
      <c r="H17" s="37">
        <v>3</v>
      </c>
      <c r="J17" s="98" t="s">
        <v>201</v>
      </c>
      <c r="K17" s="98"/>
      <c r="L17" s="37" t="s">
        <v>123</v>
      </c>
      <c r="M17" s="35">
        <f t="shared" si="2"/>
        <v>662.66860000000008</v>
      </c>
      <c r="N17" s="35">
        <f t="shared" si="3"/>
        <v>29380</v>
      </c>
      <c r="O17" s="60">
        <v>28380</v>
      </c>
      <c r="P17" s="37">
        <v>21.67</v>
      </c>
      <c r="Q17" s="30">
        <v>23</v>
      </c>
    </row>
    <row r="18" spans="1:17" ht="15" customHeight="1" x14ac:dyDescent="0.25">
      <c r="A18" s="98" t="s">
        <v>11</v>
      </c>
      <c r="B18" s="98"/>
      <c r="C18" s="37" t="s">
        <v>123</v>
      </c>
      <c r="D18" s="35">
        <f t="shared" si="0"/>
        <v>65.024000000000001</v>
      </c>
      <c r="E18" s="35">
        <f t="shared" si="1"/>
        <v>24400</v>
      </c>
      <c r="F18" s="60">
        <v>23400</v>
      </c>
      <c r="G18" s="61">
        <v>2.54</v>
      </c>
      <c r="H18" s="37">
        <v>3.5</v>
      </c>
      <c r="J18" s="98" t="s">
        <v>202</v>
      </c>
      <c r="K18" s="98"/>
      <c r="L18" s="37" t="s">
        <v>123</v>
      </c>
      <c r="M18" s="35">
        <f t="shared" si="2"/>
        <v>1206.3810000000001</v>
      </c>
      <c r="N18" s="35">
        <f t="shared" si="3"/>
        <v>29380</v>
      </c>
      <c r="O18" s="60">
        <v>28380</v>
      </c>
      <c r="P18" s="37">
        <v>39.450000000000003</v>
      </c>
      <c r="Q18" s="30">
        <v>39</v>
      </c>
    </row>
    <row r="19" spans="1:17" ht="15" customHeight="1" x14ac:dyDescent="0.25">
      <c r="A19" s="98" t="s">
        <v>12</v>
      </c>
      <c r="B19" s="98"/>
      <c r="C19" s="37" t="s">
        <v>123</v>
      </c>
      <c r="D19" s="35">
        <f t="shared" si="0"/>
        <v>78.591999999999999</v>
      </c>
      <c r="E19" s="35">
        <f t="shared" si="1"/>
        <v>24400</v>
      </c>
      <c r="F19" s="60">
        <v>23400</v>
      </c>
      <c r="G19" s="61">
        <v>3.07</v>
      </c>
      <c r="H19" s="37">
        <v>3.8</v>
      </c>
      <c r="J19" s="98" t="s">
        <v>203</v>
      </c>
      <c r="K19" s="98"/>
      <c r="L19" s="37" t="s">
        <v>123</v>
      </c>
      <c r="M19" s="35">
        <f t="shared" si="2"/>
        <v>1174.0625</v>
      </c>
      <c r="N19" s="35">
        <f t="shared" si="3"/>
        <v>30050</v>
      </c>
      <c r="O19" s="60">
        <v>29050</v>
      </c>
      <c r="P19" s="37">
        <v>37.57</v>
      </c>
      <c r="Q19" s="30">
        <v>35</v>
      </c>
    </row>
    <row r="20" spans="1:17" ht="15" customHeight="1" x14ac:dyDescent="0.25">
      <c r="A20" s="98" t="s">
        <v>13</v>
      </c>
      <c r="B20" s="98"/>
      <c r="C20" s="37" t="s">
        <v>123</v>
      </c>
      <c r="D20" s="35">
        <f t="shared" si="0"/>
        <v>101.63200000000001</v>
      </c>
      <c r="E20" s="35">
        <f t="shared" si="1"/>
        <v>24400</v>
      </c>
      <c r="F20" s="60">
        <v>23400</v>
      </c>
      <c r="G20" s="61">
        <v>3.97</v>
      </c>
      <c r="H20" s="37">
        <v>4.2</v>
      </c>
      <c r="J20" s="98" t="s">
        <v>204</v>
      </c>
      <c r="K20" s="98"/>
      <c r="L20" s="37" t="s">
        <v>123</v>
      </c>
      <c r="M20" s="35">
        <f t="shared" si="2"/>
        <v>1562.8125</v>
      </c>
      <c r="N20" s="35">
        <f t="shared" si="3"/>
        <v>30050</v>
      </c>
      <c r="O20" s="60">
        <v>29050</v>
      </c>
      <c r="P20" s="37">
        <v>50.01</v>
      </c>
      <c r="Q20" s="30">
        <v>46</v>
      </c>
    </row>
    <row r="21" spans="1:17" ht="15" customHeight="1" x14ac:dyDescent="0.25">
      <c r="A21" s="98" t="s">
        <v>14</v>
      </c>
      <c r="B21" s="98"/>
      <c r="C21" s="37" t="s">
        <v>123</v>
      </c>
      <c r="D21" s="35">
        <f t="shared" si="0"/>
        <v>127.48800000000001</v>
      </c>
      <c r="E21" s="35">
        <f t="shared" si="1"/>
        <v>24400</v>
      </c>
      <c r="F21" s="60">
        <v>23400</v>
      </c>
      <c r="G21" s="61">
        <v>4.9800000000000004</v>
      </c>
      <c r="H21" s="37">
        <v>5</v>
      </c>
      <c r="J21" s="98" t="s">
        <v>205</v>
      </c>
      <c r="K21" s="98"/>
      <c r="L21" s="37" t="s">
        <v>123</v>
      </c>
      <c r="M21" s="35">
        <f t="shared" si="2"/>
        <v>2163.5725000000002</v>
      </c>
      <c r="N21" s="35">
        <f t="shared" si="3"/>
        <v>30385</v>
      </c>
      <c r="O21" s="60">
        <v>29385</v>
      </c>
      <c r="P21" s="37">
        <v>68.5</v>
      </c>
      <c r="Q21" s="30">
        <v>55</v>
      </c>
    </row>
    <row r="22" spans="1:17" ht="15" customHeight="1" thickBot="1" x14ac:dyDescent="0.3">
      <c r="A22" s="98" t="s">
        <v>15</v>
      </c>
      <c r="B22" s="98"/>
      <c r="C22" s="37" t="s">
        <v>123</v>
      </c>
      <c r="D22" s="35">
        <f t="shared" si="0"/>
        <v>166.4</v>
      </c>
      <c r="E22" s="35">
        <f t="shared" si="1"/>
        <v>24400</v>
      </c>
      <c r="F22" s="60">
        <v>23400</v>
      </c>
      <c r="G22" s="61">
        <v>6.5</v>
      </c>
      <c r="H22" s="37">
        <v>5.5</v>
      </c>
      <c r="J22" s="47"/>
      <c r="K22" s="47"/>
      <c r="L22" s="47"/>
      <c r="M22" s="47"/>
      <c r="N22" s="47"/>
      <c r="O22" s="47"/>
    </row>
    <row r="23" spans="1:17" ht="15" customHeight="1" thickBot="1" x14ac:dyDescent="0.3">
      <c r="A23" s="53"/>
      <c r="B23" s="53"/>
      <c r="C23" s="53"/>
      <c r="D23" s="53"/>
      <c r="E23" s="53"/>
      <c r="F23" s="53"/>
      <c r="J23" s="120" t="s">
        <v>0</v>
      </c>
      <c r="K23" s="120"/>
      <c r="L23" s="7" t="s">
        <v>1</v>
      </c>
      <c r="M23" s="95" t="s">
        <v>32</v>
      </c>
      <c r="N23" s="96"/>
      <c r="O23" s="97"/>
      <c r="P23" s="8" t="s">
        <v>218</v>
      </c>
      <c r="Q23" s="100" t="s">
        <v>256</v>
      </c>
    </row>
    <row r="24" spans="1:17" ht="15" customHeight="1" thickBot="1" x14ac:dyDescent="0.3">
      <c r="A24" s="102" t="s">
        <v>0</v>
      </c>
      <c r="B24" s="110"/>
      <c r="C24" s="84" t="s">
        <v>1</v>
      </c>
      <c r="D24" s="95" t="s">
        <v>2</v>
      </c>
      <c r="E24" s="96"/>
      <c r="F24" s="113"/>
      <c r="G24" s="49" t="s">
        <v>218</v>
      </c>
      <c r="H24" s="100" t="s">
        <v>256</v>
      </c>
      <c r="J24" s="121" t="s">
        <v>190</v>
      </c>
      <c r="K24" s="121"/>
      <c r="L24" s="43" t="s">
        <v>17</v>
      </c>
      <c r="M24" s="43" t="s">
        <v>219</v>
      </c>
      <c r="N24" s="43" t="s">
        <v>224</v>
      </c>
      <c r="O24" s="51" t="s">
        <v>220</v>
      </c>
      <c r="P24" s="43" t="s">
        <v>4</v>
      </c>
      <c r="Q24" s="115"/>
    </row>
    <row r="25" spans="1:17" ht="15" customHeight="1" x14ac:dyDescent="0.25">
      <c r="A25" s="111" t="s">
        <v>281</v>
      </c>
      <c r="B25" s="112"/>
      <c r="C25" s="81" t="s">
        <v>17</v>
      </c>
      <c r="D25" s="81" t="s">
        <v>219</v>
      </c>
      <c r="E25" s="81" t="s">
        <v>224</v>
      </c>
      <c r="F25" s="51" t="s">
        <v>220</v>
      </c>
      <c r="G25" s="83" t="s">
        <v>4</v>
      </c>
      <c r="H25" s="101"/>
      <c r="J25" s="99" t="s">
        <v>33</v>
      </c>
      <c r="K25" s="99"/>
      <c r="L25" s="37" t="s">
        <v>109</v>
      </c>
      <c r="M25" s="35">
        <f t="shared" ref="M25:M30" si="4">(O25+2200)*P25/1000</f>
        <v>16.688749999999999</v>
      </c>
      <c r="N25" s="35">
        <f t="shared" ref="N25:N30" si="5">O25+1000</f>
        <v>24475</v>
      </c>
      <c r="O25" s="60">
        <v>23475</v>
      </c>
      <c r="P25" s="37">
        <v>0.65</v>
      </c>
      <c r="Q25" s="30">
        <v>2</v>
      </c>
    </row>
    <row r="26" spans="1:17" ht="15" customHeight="1" x14ac:dyDescent="0.25">
      <c r="A26" s="98" t="s">
        <v>5</v>
      </c>
      <c r="B26" s="98"/>
      <c r="C26" s="37" t="s">
        <v>123</v>
      </c>
      <c r="D26" s="35">
        <f t="shared" ref="D26:D31" si="6">(F26+2200)*G26/1000</f>
        <v>12.364000000000001</v>
      </c>
      <c r="E26" s="35">
        <f t="shared" ref="E26:E31" si="7">F26+1000</f>
        <v>26900</v>
      </c>
      <c r="F26" s="60">
        <v>25900</v>
      </c>
      <c r="G26" s="61">
        <v>0.44</v>
      </c>
      <c r="H26" s="37">
        <v>1.5</v>
      </c>
      <c r="J26" s="99" t="s">
        <v>34</v>
      </c>
      <c r="K26" s="99"/>
      <c r="L26" s="37" t="s">
        <v>109</v>
      </c>
      <c r="M26" s="35">
        <f t="shared" si="4"/>
        <v>20.796749999999999</v>
      </c>
      <c r="N26" s="35">
        <f t="shared" si="5"/>
        <v>24475</v>
      </c>
      <c r="O26" s="60">
        <v>23475</v>
      </c>
      <c r="P26" s="37">
        <v>0.81</v>
      </c>
      <c r="Q26" s="30">
        <v>2</v>
      </c>
    </row>
    <row r="27" spans="1:17" ht="15" customHeight="1" x14ac:dyDescent="0.25">
      <c r="A27" s="98" t="s">
        <v>6</v>
      </c>
      <c r="B27" s="98"/>
      <c r="C27" s="37" t="s">
        <v>123</v>
      </c>
      <c r="D27" s="35">
        <f t="shared" si="6"/>
        <v>17.856000000000002</v>
      </c>
      <c r="E27" s="35">
        <f t="shared" si="7"/>
        <v>26700</v>
      </c>
      <c r="F27" s="60">
        <v>25700</v>
      </c>
      <c r="G27" s="61">
        <v>0.64</v>
      </c>
      <c r="H27" s="37">
        <v>1.7</v>
      </c>
      <c r="J27" s="99" t="s">
        <v>35</v>
      </c>
      <c r="K27" s="99"/>
      <c r="L27" s="37" t="s">
        <v>109</v>
      </c>
      <c r="M27" s="35">
        <f t="shared" si="4"/>
        <v>33.120750000000001</v>
      </c>
      <c r="N27" s="35">
        <f t="shared" si="5"/>
        <v>24475</v>
      </c>
      <c r="O27" s="60">
        <v>23475</v>
      </c>
      <c r="P27" s="37">
        <v>1.29</v>
      </c>
      <c r="Q27" s="30">
        <v>3</v>
      </c>
    </row>
    <row r="28" spans="1:17" ht="15" customHeight="1" x14ac:dyDescent="0.25">
      <c r="A28" s="98" t="s">
        <v>7</v>
      </c>
      <c r="B28" s="98"/>
      <c r="C28" s="37" t="s">
        <v>123</v>
      </c>
      <c r="D28" s="35">
        <f t="shared" si="6"/>
        <v>25.760999999999999</v>
      </c>
      <c r="E28" s="35">
        <f t="shared" si="7"/>
        <v>26500</v>
      </c>
      <c r="F28" s="60">
        <v>25500</v>
      </c>
      <c r="G28" s="61">
        <v>0.93</v>
      </c>
      <c r="H28" s="37">
        <v>2</v>
      </c>
      <c r="J28" s="99" t="s">
        <v>36</v>
      </c>
      <c r="K28" s="99"/>
      <c r="L28" s="37" t="s">
        <v>109</v>
      </c>
      <c r="M28" s="35">
        <f t="shared" si="4"/>
        <v>41.593499999999999</v>
      </c>
      <c r="N28" s="35">
        <f t="shared" si="5"/>
        <v>24475</v>
      </c>
      <c r="O28" s="60">
        <v>23475</v>
      </c>
      <c r="P28" s="37">
        <v>1.62</v>
      </c>
      <c r="Q28" s="30">
        <v>3</v>
      </c>
    </row>
    <row r="29" spans="1:17" ht="15" customHeight="1" x14ac:dyDescent="0.25">
      <c r="A29" s="98" t="s">
        <v>8</v>
      </c>
      <c r="B29" s="98"/>
      <c r="C29" s="37" t="s">
        <v>123</v>
      </c>
      <c r="D29" s="35">
        <f t="shared" si="6"/>
        <v>34.347999999999999</v>
      </c>
      <c r="E29" s="35">
        <f t="shared" si="7"/>
        <v>26500</v>
      </c>
      <c r="F29" s="60">
        <v>25500</v>
      </c>
      <c r="G29" s="61">
        <v>1.24</v>
      </c>
      <c r="H29" s="37">
        <v>2.2999999999999998</v>
      </c>
      <c r="J29" s="99" t="s">
        <v>37</v>
      </c>
      <c r="K29" s="99"/>
      <c r="L29" s="37" t="s">
        <v>109</v>
      </c>
      <c r="M29" s="35">
        <f t="shared" si="4"/>
        <v>51.863500000000002</v>
      </c>
      <c r="N29" s="35">
        <f t="shared" si="5"/>
        <v>24475</v>
      </c>
      <c r="O29" s="60">
        <v>23475</v>
      </c>
      <c r="P29" s="37">
        <v>2.02</v>
      </c>
      <c r="Q29" s="30">
        <v>3</v>
      </c>
    </row>
    <row r="30" spans="1:17" ht="15" customHeight="1" x14ac:dyDescent="0.25">
      <c r="A30" s="98" t="s">
        <v>9</v>
      </c>
      <c r="B30" s="98"/>
      <c r="C30" s="37" t="s">
        <v>123</v>
      </c>
      <c r="D30" s="35">
        <f t="shared" si="6"/>
        <v>45.151000000000003</v>
      </c>
      <c r="E30" s="35">
        <f t="shared" si="7"/>
        <v>26500</v>
      </c>
      <c r="F30" s="60">
        <v>25500</v>
      </c>
      <c r="G30" s="61">
        <v>1.63</v>
      </c>
      <c r="H30" s="37">
        <v>2.6</v>
      </c>
      <c r="J30" s="99" t="s">
        <v>240</v>
      </c>
      <c r="K30" s="99"/>
      <c r="L30" s="37" t="s">
        <v>109</v>
      </c>
      <c r="M30" s="35">
        <f t="shared" si="4"/>
        <v>165.44660000000002</v>
      </c>
      <c r="N30" s="35">
        <f t="shared" si="5"/>
        <v>25145</v>
      </c>
      <c r="O30" s="60">
        <v>24145</v>
      </c>
      <c r="P30" s="37">
        <v>6.28</v>
      </c>
      <c r="Q30" s="30"/>
    </row>
    <row r="31" spans="1:17" ht="15" customHeight="1" thickBot="1" x14ac:dyDescent="0.3">
      <c r="A31" s="98" t="s">
        <v>10</v>
      </c>
      <c r="B31" s="98"/>
      <c r="C31" s="37" t="s">
        <v>123</v>
      </c>
      <c r="D31" s="35">
        <f t="shared" si="6"/>
        <v>57.061999999999998</v>
      </c>
      <c r="E31" s="35">
        <f t="shared" si="7"/>
        <v>26500</v>
      </c>
      <c r="F31" s="60">
        <v>25500</v>
      </c>
      <c r="G31" s="61">
        <v>2.06</v>
      </c>
      <c r="H31" s="37">
        <v>3</v>
      </c>
      <c r="L31" s="6"/>
    </row>
    <row r="32" spans="1:17" ht="15" customHeight="1" thickBot="1" x14ac:dyDescent="0.3">
      <c r="J32" s="102" t="s">
        <v>0</v>
      </c>
      <c r="K32" s="103"/>
      <c r="L32" s="9" t="s">
        <v>1</v>
      </c>
      <c r="M32" s="95" t="s">
        <v>230</v>
      </c>
      <c r="N32" s="96"/>
      <c r="O32" s="97"/>
      <c r="P32" s="8" t="s">
        <v>218</v>
      </c>
      <c r="Q32" s="100" t="s">
        <v>256</v>
      </c>
    </row>
    <row r="33" spans="1:17" ht="15" customHeight="1" thickBot="1" x14ac:dyDescent="0.3">
      <c r="A33" s="102" t="s">
        <v>0</v>
      </c>
      <c r="B33" s="103"/>
      <c r="C33" s="82" t="s">
        <v>1</v>
      </c>
      <c r="D33" s="95" t="s">
        <v>16</v>
      </c>
      <c r="E33" s="96"/>
      <c r="F33" s="97"/>
      <c r="G33" s="49" t="s">
        <v>218</v>
      </c>
      <c r="H33" s="100" t="s">
        <v>256</v>
      </c>
      <c r="J33" s="111" t="s">
        <v>191</v>
      </c>
      <c r="K33" s="114"/>
      <c r="L33" s="52" t="s">
        <v>17</v>
      </c>
      <c r="M33" s="43" t="s">
        <v>219</v>
      </c>
      <c r="N33" s="43" t="s">
        <v>224</v>
      </c>
      <c r="O33" s="43" t="s">
        <v>220</v>
      </c>
      <c r="P33" s="43" t="s">
        <v>4</v>
      </c>
      <c r="Q33" s="115"/>
    </row>
    <row r="34" spans="1:17" ht="15" customHeight="1" x14ac:dyDescent="0.25">
      <c r="A34" s="116" t="s">
        <v>27</v>
      </c>
      <c r="B34" s="117"/>
      <c r="C34" s="81" t="s">
        <v>17</v>
      </c>
      <c r="D34" s="81" t="s">
        <v>219</v>
      </c>
      <c r="E34" s="81" t="s">
        <v>224</v>
      </c>
      <c r="F34" s="54" t="s">
        <v>220</v>
      </c>
      <c r="G34" s="83" t="s">
        <v>4</v>
      </c>
      <c r="H34" s="124"/>
      <c r="J34" s="98" t="s">
        <v>206</v>
      </c>
      <c r="K34" s="98"/>
      <c r="L34" s="37" t="s">
        <v>123</v>
      </c>
      <c r="M34" s="35">
        <f>(O34+2200)*P34/1000</f>
        <v>199.0692</v>
      </c>
      <c r="N34" s="35">
        <f>O34+1000</f>
        <v>26220</v>
      </c>
      <c r="O34" s="60">
        <v>25220</v>
      </c>
      <c r="P34" s="57">
        <v>7.26</v>
      </c>
      <c r="Q34" s="30">
        <v>12</v>
      </c>
    </row>
    <row r="35" spans="1:17" ht="15" customHeight="1" x14ac:dyDescent="0.25">
      <c r="A35" s="118" t="s">
        <v>19</v>
      </c>
      <c r="B35" s="119"/>
      <c r="C35" s="37" t="s">
        <v>109</v>
      </c>
      <c r="D35" s="35">
        <f>(F35+2200)*G35/1000</f>
        <v>7.6815000000000007</v>
      </c>
      <c r="E35" s="35">
        <f>F35+1000</f>
        <v>27250</v>
      </c>
      <c r="F35" s="60">
        <v>26250</v>
      </c>
      <c r="G35" s="37">
        <v>0.27</v>
      </c>
      <c r="H35" s="37">
        <v>1.5</v>
      </c>
      <c r="J35" s="98" t="s">
        <v>207</v>
      </c>
      <c r="K35" s="98"/>
      <c r="L35" s="37" t="s">
        <v>123</v>
      </c>
      <c r="M35" s="35">
        <f t="shared" ref="M35:M43" si="8">(O35+2200)*P35/1000</f>
        <v>244.5864</v>
      </c>
      <c r="N35" s="35">
        <f t="shared" ref="N35:N43" si="9">O35+1000</f>
        <v>26220</v>
      </c>
      <c r="O35" s="60">
        <v>25220</v>
      </c>
      <c r="P35" s="57">
        <v>8.92</v>
      </c>
      <c r="Q35" s="30">
        <v>15</v>
      </c>
    </row>
    <row r="36" spans="1:17" ht="15" customHeight="1" x14ac:dyDescent="0.25">
      <c r="A36" s="118" t="s">
        <v>18</v>
      </c>
      <c r="B36" s="119"/>
      <c r="C36" s="37" t="s">
        <v>109</v>
      </c>
      <c r="D36" s="35">
        <f t="shared" ref="D36:D42" si="10">(F36+2200)*G36/1000</f>
        <v>11.6645</v>
      </c>
      <c r="E36" s="35">
        <f t="shared" ref="E36:E41" si="11">F36+1000</f>
        <v>27250</v>
      </c>
      <c r="F36" s="60">
        <v>26250</v>
      </c>
      <c r="G36" s="37">
        <v>0.41</v>
      </c>
      <c r="H36" s="37">
        <v>1.5</v>
      </c>
      <c r="J36" s="98" t="s">
        <v>208</v>
      </c>
      <c r="K36" s="98"/>
      <c r="L36" s="37" t="s">
        <v>123</v>
      </c>
      <c r="M36" s="35">
        <f t="shared" si="8"/>
        <v>297.49799999999999</v>
      </c>
      <c r="N36" s="35">
        <f t="shared" si="9"/>
        <v>26500</v>
      </c>
      <c r="O36" s="60">
        <v>25500</v>
      </c>
      <c r="P36" s="57">
        <v>10.74</v>
      </c>
      <c r="Q36" s="30">
        <v>15</v>
      </c>
    </row>
    <row r="37" spans="1:17" ht="15" customHeight="1" x14ac:dyDescent="0.25">
      <c r="A37" s="118" t="s">
        <v>20</v>
      </c>
      <c r="B37" s="119"/>
      <c r="C37" s="37" t="s">
        <v>109</v>
      </c>
      <c r="D37" s="35">
        <f t="shared" si="10"/>
        <v>17.923500000000001</v>
      </c>
      <c r="E37" s="35">
        <f t="shared" si="11"/>
        <v>27250</v>
      </c>
      <c r="F37" s="60">
        <v>26250</v>
      </c>
      <c r="G37" s="37">
        <v>0.63</v>
      </c>
      <c r="H37" s="37">
        <v>1.7</v>
      </c>
      <c r="J37" s="98" t="s">
        <v>209</v>
      </c>
      <c r="K37" s="98"/>
      <c r="L37" s="37" t="s">
        <v>123</v>
      </c>
      <c r="M37" s="35">
        <f t="shared" si="8"/>
        <v>357.70830000000001</v>
      </c>
      <c r="N37" s="35">
        <f t="shared" si="9"/>
        <v>27055</v>
      </c>
      <c r="O37" s="60">
        <v>26055</v>
      </c>
      <c r="P37" s="57">
        <v>12.66</v>
      </c>
      <c r="Q37" s="30">
        <v>15</v>
      </c>
    </row>
    <row r="38" spans="1:17" ht="15" customHeight="1" x14ac:dyDescent="0.25">
      <c r="A38" s="118" t="s">
        <v>21</v>
      </c>
      <c r="B38" s="119"/>
      <c r="C38" s="37" t="s">
        <v>109</v>
      </c>
      <c r="D38" s="35">
        <f t="shared" si="10"/>
        <v>25.889500000000002</v>
      </c>
      <c r="E38" s="35">
        <f t="shared" si="11"/>
        <v>27250</v>
      </c>
      <c r="F38" s="60">
        <v>26250</v>
      </c>
      <c r="G38" s="37">
        <v>0.91</v>
      </c>
      <c r="H38" s="37">
        <v>2</v>
      </c>
      <c r="J38" s="98" t="s">
        <v>210</v>
      </c>
      <c r="K38" s="98"/>
      <c r="L38" s="37" t="s">
        <v>123</v>
      </c>
      <c r="M38" s="35">
        <f t="shared" si="8"/>
        <v>414.2183</v>
      </c>
      <c r="N38" s="35">
        <f t="shared" si="9"/>
        <v>27055</v>
      </c>
      <c r="O38" s="60">
        <v>26055</v>
      </c>
      <c r="P38" s="57">
        <v>14.66</v>
      </c>
      <c r="Q38" s="30">
        <v>18</v>
      </c>
    </row>
    <row r="39" spans="1:17" ht="15" customHeight="1" x14ac:dyDescent="0.25">
      <c r="A39" s="118" t="s">
        <v>22</v>
      </c>
      <c r="B39" s="119"/>
      <c r="C39" s="37" t="s">
        <v>109</v>
      </c>
      <c r="D39" s="35">
        <f t="shared" si="10"/>
        <v>32.85</v>
      </c>
      <c r="E39" s="35">
        <f t="shared" si="11"/>
        <v>25080</v>
      </c>
      <c r="F39" s="60">
        <v>24080</v>
      </c>
      <c r="G39" s="37">
        <v>1.25</v>
      </c>
      <c r="H39" s="37">
        <v>2.2000000000000002</v>
      </c>
      <c r="J39" s="98" t="s">
        <v>211</v>
      </c>
      <c r="K39" s="98"/>
      <c r="L39" s="37" t="s">
        <v>123</v>
      </c>
      <c r="M39" s="35">
        <f t="shared" si="8"/>
        <v>473.27125000000001</v>
      </c>
      <c r="N39" s="35">
        <f t="shared" si="9"/>
        <v>27055</v>
      </c>
      <c r="O39" s="60">
        <v>26055</v>
      </c>
      <c r="P39" s="57">
        <v>16.75</v>
      </c>
      <c r="Q39" s="30">
        <v>20</v>
      </c>
    </row>
    <row r="40" spans="1:17" ht="15" customHeight="1" x14ac:dyDescent="0.25">
      <c r="A40" s="118" t="s">
        <v>23</v>
      </c>
      <c r="B40" s="119"/>
      <c r="C40" s="37" t="s">
        <v>109</v>
      </c>
      <c r="D40" s="35">
        <f t="shared" si="10"/>
        <v>42.836399999999998</v>
      </c>
      <c r="E40" s="35">
        <f t="shared" si="11"/>
        <v>25080</v>
      </c>
      <c r="F40" s="60">
        <v>24080</v>
      </c>
      <c r="G40" s="37">
        <v>1.63</v>
      </c>
      <c r="H40" s="37">
        <v>2.2000000000000002</v>
      </c>
      <c r="J40" s="98" t="s">
        <v>212</v>
      </c>
      <c r="K40" s="98"/>
      <c r="L40" s="37" t="s">
        <v>123</v>
      </c>
      <c r="M40" s="35">
        <f t="shared" si="8"/>
        <v>534.58460000000014</v>
      </c>
      <c r="N40" s="35">
        <f t="shared" si="9"/>
        <v>27055</v>
      </c>
      <c r="O40" s="60">
        <v>26055</v>
      </c>
      <c r="P40" s="57">
        <v>18.920000000000002</v>
      </c>
      <c r="Q40" s="30">
        <v>22</v>
      </c>
    </row>
    <row r="41" spans="1:17" ht="15" customHeight="1" x14ac:dyDescent="0.25">
      <c r="A41" s="98" t="s">
        <v>24</v>
      </c>
      <c r="B41" s="98"/>
      <c r="C41" s="37" t="s">
        <v>109</v>
      </c>
      <c r="D41" s="35">
        <f t="shared" si="10"/>
        <v>54.136800000000001</v>
      </c>
      <c r="E41" s="35">
        <f t="shared" si="11"/>
        <v>25080</v>
      </c>
      <c r="F41" s="60">
        <v>24080</v>
      </c>
      <c r="G41" s="37">
        <v>2.06</v>
      </c>
      <c r="H41" s="37">
        <v>2.5</v>
      </c>
      <c r="J41" s="98" t="s">
        <v>213</v>
      </c>
      <c r="K41" s="98"/>
      <c r="L41" s="37" t="s">
        <v>123</v>
      </c>
      <c r="M41" s="35">
        <f t="shared" si="8"/>
        <v>661.26599999999996</v>
      </c>
      <c r="N41" s="35">
        <f t="shared" si="9"/>
        <v>29400</v>
      </c>
      <c r="O41" s="60">
        <v>28400</v>
      </c>
      <c r="P41" s="57">
        <v>21.61</v>
      </c>
      <c r="Q41" s="30">
        <v>25</v>
      </c>
    </row>
    <row r="42" spans="1:17" ht="15" customHeight="1" x14ac:dyDescent="0.25">
      <c r="A42" s="98" t="s">
        <v>25</v>
      </c>
      <c r="B42" s="98"/>
      <c r="C42" s="37" t="s">
        <v>109</v>
      </c>
      <c r="D42" s="35">
        <f t="shared" si="10"/>
        <v>66.751199999999997</v>
      </c>
      <c r="E42" s="35">
        <f>F42+1000</f>
        <v>25080</v>
      </c>
      <c r="F42" s="60">
        <v>24080</v>
      </c>
      <c r="G42" s="37">
        <v>2.54</v>
      </c>
      <c r="H42" s="37">
        <v>3.5</v>
      </c>
      <c r="J42" s="98" t="s">
        <v>214</v>
      </c>
      <c r="K42" s="98"/>
      <c r="L42" s="37" t="s">
        <v>123</v>
      </c>
      <c r="M42" s="35">
        <f t="shared" si="8"/>
        <v>758.26800000000003</v>
      </c>
      <c r="N42" s="35">
        <f t="shared" si="9"/>
        <v>29400</v>
      </c>
      <c r="O42" s="60">
        <v>28400</v>
      </c>
      <c r="P42" s="57">
        <v>24.78</v>
      </c>
      <c r="Q42" s="30">
        <v>26</v>
      </c>
    </row>
    <row r="43" spans="1:17" ht="15" customHeight="1" x14ac:dyDescent="0.25">
      <c r="A43" s="98" t="s">
        <v>156</v>
      </c>
      <c r="B43" s="98"/>
      <c r="C43" s="37" t="s">
        <v>109</v>
      </c>
      <c r="D43" s="55" t="s">
        <v>188</v>
      </c>
      <c r="E43" s="37" t="s">
        <v>188</v>
      </c>
      <c r="F43" s="60">
        <v>24080</v>
      </c>
      <c r="G43" s="37" t="s">
        <v>188</v>
      </c>
      <c r="H43" s="37"/>
      <c r="J43" s="98" t="s">
        <v>215</v>
      </c>
      <c r="K43" s="98"/>
      <c r="L43" s="37" t="s">
        <v>123</v>
      </c>
      <c r="M43" s="35">
        <f t="shared" si="8"/>
        <v>1001.5379999999999</v>
      </c>
      <c r="N43" s="35">
        <f t="shared" si="9"/>
        <v>29400</v>
      </c>
      <c r="O43" s="60">
        <v>28400</v>
      </c>
      <c r="P43" s="57">
        <v>32.729999999999997</v>
      </c>
      <c r="Q43" s="30">
        <v>28</v>
      </c>
    </row>
    <row r="44" spans="1:17" s="85" customFormat="1" ht="15" customHeight="1" x14ac:dyDescent="0.25">
      <c r="A44" s="98" t="s">
        <v>157</v>
      </c>
      <c r="B44" s="98"/>
      <c r="C44" s="37" t="s">
        <v>109</v>
      </c>
      <c r="D44" s="37" t="s">
        <v>188</v>
      </c>
      <c r="E44" s="37" t="s">
        <v>188</v>
      </c>
      <c r="F44" s="60"/>
      <c r="G44" s="37" t="s">
        <v>188</v>
      </c>
      <c r="H44" s="37"/>
      <c r="J44" s="86"/>
      <c r="K44" s="86"/>
      <c r="L44" s="76"/>
      <c r="M44" s="77"/>
      <c r="N44" s="77"/>
      <c r="O44" s="87"/>
      <c r="P44" s="88"/>
      <c r="Q44" s="86"/>
    </row>
    <row r="45" spans="1:17" s="85" customFormat="1" ht="15" customHeight="1" x14ac:dyDescent="0.25">
      <c r="A45" s="98" t="s">
        <v>158</v>
      </c>
      <c r="B45" s="98"/>
      <c r="C45" s="37" t="s">
        <v>109</v>
      </c>
      <c r="D45" s="37" t="s">
        <v>188</v>
      </c>
      <c r="E45" s="37" t="s">
        <v>188</v>
      </c>
      <c r="F45" s="60"/>
      <c r="G45" s="37" t="s">
        <v>188</v>
      </c>
      <c r="H45" s="37"/>
      <c r="J45" s="86"/>
      <c r="K45" s="86"/>
      <c r="L45" s="76"/>
      <c r="M45" s="77"/>
      <c r="N45" s="77"/>
      <c r="O45" s="87"/>
      <c r="P45" s="88"/>
      <c r="Q45" s="86"/>
    </row>
    <row r="46" spans="1:17" s="85" customFormat="1" ht="15" customHeight="1" thickBot="1" x14ac:dyDescent="0.3">
      <c r="A46" s="53"/>
      <c r="B46" s="53"/>
      <c r="C46" s="53"/>
      <c r="D46" s="53"/>
      <c r="E46" s="53"/>
      <c r="F46" s="53"/>
      <c r="G46"/>
      <c r="H46" s="47"/>
      <c r="J46" s="86"/>
      <c r="K46" s="86"/>
      <c r="L46" s="76"/>
      <c r="M46" s="77"/>
      <c r="N46" s="77"/>
      <c r="O46" s="87"/>
      <c r="P46" s="88"/>
      <c r="Q46" s="86"/>
    </row>
    <row r="47" spans="1:17" s="85" customFormat="1" ht="15" customHeight="1" thickBot="1" x14ac:dyDescent="0.3">
      <c r="A47" s="102" t="s">
        <v>0</v>
      </c>
      <c r="B47" s="110"/>
      <c r="C47" s="9" t="s">
        <v>1</v>
      </c>
      <c r="D47" s="95" t="s">
        <v>26</v>
      </c>
      <c r="E47" s="96"/>
      <c r="F47" s="113"/>
      <c r="G47" s="49" t="s">
        <v>218</v>
      </c>
      <c r="H47" s="125" t="s">
        <v>256</v>
      </c>
      <c r="J47" s="86"/>
      <c r="K47" s="86"/>
      <c r="L47" s="76"/>
      <c r="M47" s="77"/>
      <c r="N47" s="77"/>
      <c r="O47" s="87"/>
      <c r="P47" s="88"/>
      <c r="Q47" s="86"/>
    </row>
    <row r="48" spans="1:17" ht="15" customHeight="1" thickBot="1" x14ac:dyDescent="0.3">
      <c r="A48" s="102" t="s">
        <v>190</v>
      </c>
      <c r="B48" s="103"/>
      <c r="C48" s="9" t="s">
        <v>17</v>
      </c>
      <c r="D48" s="7" t="s">
        <v>219</v>
      </c>
      <c r="E48" s="7" t="s">
        <v>224</v>
      </c>
      <c r="F48" s="7" t="s">
        <v>220</v>
      </c>
      <c r="G48" s="52" t="s">
        <v>4</v>
      </c>
      <c r="H48" s="98"/>
      <c r="J48" s="44"/>
      <c r="K48" s="44"/>
    </row>
    <row r="49" spans="1:17" ht="15" customHeight="1" x14ac:dyDescent="0.25">
      <c r="A49" s="122" t="s">
        <v>28</v>
      </c>
      <c r="B49" s="122"/>
      <c r="C49" s="4" t="s">
        <v>109</v>
      </c>
      <c r="D49" s="17">
        <f>(F49+2200)*G49/1000</f>
        <v>20.796749999999999</v>
      </c>
      <c r="E49" s="17">
        <f>F49+1000</f>
        <v>24475</v>
      </c>
      <c r="F49" s="60">
        <v>23475</v>
      </c>
      <c r="G49" s="56">
        <v>0.81</v>
      </c>
      <c r="H49" s="37">
        <v>2</v>
      </c>
      <c r="J49" t="s">
        <v>222</v>
      </c>
    </row>
    <row r="50" spans="1:17" ht="15" customHeight="1" x14ac:dyDescent="0.25">
      <c r="A50" s="122" t="s">
        <v>29</v>
      </c>
      <c r="B50" s="122"/>
      <c r="C50" s="4" t="s">
        <v>109</v>
      </c>
      <c r="D50" s="40">
        <f>(F50+2200)*G50/1000</f>
        <v>29.782999999999998</v>
      </c>
      <c r="E50" s="40">
        <f>F50+1000</f>
        <v>24475</v>
      </c>
      <c r="F50" s="60">
        <v>23475</v>
      </c>
      <c r="G50" s="50">
        <v>1.1599999999999999</v>
      </c>
      <c r="H50" s="37">
        <v>2</v>
      </c>
      <c r="J50" t="s">
        <v>226</v>
      </c>
    </row>
    <row r="51" spans="1:17" ht="15" customHeight="1" x14ac:dyDescent="0.25">
      <c r="A51" s="122" t="s">
        <v>30</v>
      </c>
      <c r="B51" s="122"/>
      <c r="C51" s="4" t="s">
        <v>109</v>
      </c>
      <c r="D51" s="40">
        <f>(F51+2200)*G51/1000</f>
        <v>40.823250000000002</v>
      </c>
      <c r="E51" s="40">
        <f>F51+1000</f>
        <v>24475</v>
      </c>
      <c r="F51" s="60">
        <v>23475</v>
      </c>
      <c r="G51" s="50">
        <v>1.59</v>
      </c>
      <c r="H51" s="37">
        <v>2.5</v>
      </c>
      <c r="J51" t="s">
        <v>223</v>
      </c>
    </row>
    <row r="52" spans="1:17" ht="15" customHeight="1" x14ac:dyDescent="0.25">
      <c r="C52"/>
      <c r="N52" s="108"/>
      <c r="O52" s="108"/>
      <c r="P52" s="108"/>
    </row>
    <row r="53" spans="1:17" ht="15" customHeight="1" x14ac:dyDescent="0.25">
      <c r="C53"/>
      <c r="E53" s="27"/>
      <c r="F53" s="27"/>
      <c r="G53" s="27"/>
      <c r="H53" s="27"/>
      <c r="J53" s="1" t="s">
        <v>253</v>
      </c>
      <c r="K53" s="1"/>
      <c r="L53" s="1"/>
      <c r="N53" s="108"/>
      <c r="O53" s="108"/>
      <c r="P53" s="108"/>
    </row>
    <row r="54" spans="1:17" ht="15" customHeight="1" x14ac:dyDescent="0.25">
      <c r="C54"/>
      <c r="E54" s="27"/>
      <c r="F54" s="27"/>
      <c r="G54" s="27"/>
      <c r="H54" s="27"/>
      <c r="J54" s="1"/>
      <c r="K54" s="1"/>
      <c r="L54" s="1"/>
      <c r="N54" s="108"/>
      <c r="O54" s="108"/>
      <c r="P54" s="108"/>
    </row>
    <row r="55" spans="1:17" ht="15" customHeight="1" x14ac:dyDescent="0.25">
      <c r="C55"/>
      <c r="E55" s="27"/>
      <c r="F55" s="27"/>
      <c r="G55" s="27"/>
      <c r="H55" s="27"/>
      <c r="I55" s="41"/>
      <c r="J55" s="1"/>
      <c r="K55" s="1"/>
      <c r="L55" s="1"/>
      <c r="N55" s="108"/>
      <c r="O55" s="108"/>
      <c r="P55" s="108"/>
    </row>
    <row r="56" spans="1:17" ht="17.25" customHeight="1" x14ac:dyDescent="0.25">
      <c r="C56"/>
      <c r="E56" s="27"/>
      <c r="F56" s="27"/>
      <c r="G56" s="27"/>
      <c r="H56" s="27"/>
      <c r="I56" s="41"/>
      <c r="J56" s="1"/>
      <c r="K56" s="1"/>
      <c r="L56" s="1"/>
      <c r="N56" s="108"/>
      <c r="O56" s="109"/>
      <c r="P56" s="109"/>
    </row>
    <row r="57" spans="1:17" ht="15.75" customHeight="1" x14ac:dyDescent="0.25">
      <c r="C57"/>
      <c r="E57" s="27"/>
      <c r="F57" s="27"/>
      <c r="G57" s="27"/>
      <c r="H57" s="27"/>
      <c r="I57" s="42"/>
      <c r="J57" s="1"/>
      <c r="K57" s="1"/>
      <c r="L57" s="1"/>
      <c r="N57" s="109"/>
      <c r="O57" s="109"/>
      <c r="P57" s="109"/>
    </row>
    <row r="58" spans="1:17" ht="26.25" customHeight="1" x14ac:dyDescent="0.25">
      <c r="C58"/>
      <c r="E58" s="104"/>
      <c r="F58" s="104"/>
      <c r="G58" s="104"/>
      <c r="I58" s="42"/>
      <c r="K58" s="24" t="s">
        <v>189</v>
      </c>
      <c r="N58" s="108"/>
      <c r="O58" s="109"/>
      <c r="P58" s="109"/>
    </row>
    <row r="59" spans="1:17" ht="15" customHeight="1" x14ac:dyDescent="0.25">
      <c r="C59"/>
      <c r="E59" s="27"/>
      <c r="F59" s="27"/>
      <c r="G59" s="27"/>
      <c r="H59" s="27"/>
      <c r="I59" s="42"/>
      <c r="N59" s="109"/>
      <c r="O59" s="109"/>
      <c r="P59" s="109"/>
    </row>
    <row r="60" spans="1:17" ht="15" customHeight="1" thickBot="1" x14ac:dyDescent="0.3">
      <c r="C60"/>
      <c r="I60" s="1"/>
    </row>
    <row r="61" spans="1:17" ht="15" customHeight="1" thickBot="1" x14ac:dyDescent="0.3">
      <c r="A61" s="120" t="s">
        <v>0</v>
      </c>
      <c r="B61" s="120"/>
      <c r="C61" s="7" t="s">
        <v>1</v>
      </c>
      <c r="D61" s="95" t="s">
        <v>195</v>
      </c>
      <c r="E61" s="96"/>
      <c r="F61" s="97"/>
      <c r="G61" s="49" t="s">
        <v>218</v>
      </c>
      <c r="H61" s="125" t="s">
        <v>255</v>
      </c>
      <c r="J61" s="102" t="s">
        <v>0</v>
      </c>
      <c r="K61" s="103"/>
      <c r="L61" s="9" t="s">
        <v>1</v>
      </c>
      <c r="M61" s="95" t="s">
        <v>244</v>
      </c>
      <c r="N61" s="96"/>
      <c r="O61" s="97"/>
      <c r="P61" s="8" t="s">
        <v>218</v>
      </c>
      <c r="Q61" s="100" t="s">
        <v>255</v>
      </c>
    </row>
    <row r="62" spans="1:17" ht="15" customHeight="1" x14ac:dyDescent="0.25">
      <c r="A62" s="121" t="s">
        <v>190</v>
      </c>
      <c r="B62" s="121"/>
      <c r="C62" s="43" t="s">
        <v>17</v>
      </c>
      <c r="D62" s="43" t="s">
        <v>219</v>
      </c>
      <c r="E62" s="43" t="s">
        <v>258</v>
      </c>
      <c r="F62" s="51" t="s">
        <v>220</v>
      </c>
      <c r="G62" s="52" t="s">
        <v>4</v>
      </c>
      <c r="H62" s="98"/>
      <c r="J62" s="111" t="s">
        <v>225</v>
      </c>
      <c r="K62" s="114"/>
      <c r="L62" s="52"/>
      <c r="M62" s="43" t="s">
        <v>221</v>
      </c>
      <c r="N62" s="43" t="s">
        <v>224</v>
      </c>
      <c r="O62" s="51" t="s">
        <v>220</v>
      </c>
      <c r="P62" s="43" t="s">
        <v>232</v>
      </c>
      <c r="Q62" s="115"/>
    </row>
    <row r="63" spans="1:17" ht="15" customHeight="1" x14ac:dyDescent="0.25">
      <c r="A63" s="98" t="s">
        <v>38</v>
      </c>
      <c r="B63" s="98"/>
      <c r="C63" s="37" t="s">
        <v>109</v>
      </c>
      <c r="D63" s="35">
        <f>(F63+2200)*G63/1000</f>
        <v>23.094150000000003</v>
      </c>
      <c r="E63" s="35">
        <f>F63+1000</f>
        <v>25345</v>
      </c>
      <c r="F63" s="68">
        <v>24345</v>
      </c>
      <c r="G63" s="30">
        <v>0.87</v>
      </c>
      <c r="H63" s="30">
        <v>2.5</v>
      </c>
      <c r="J63" s="98" t="s">
        <v>71</v>
      </c>
      <c r="K63" s="98"/>
      <c r="L63" s="37" t="s">
        <v>245</v>
      </c>
      <c r="M63" s="35">
        <f t="shared" ref="M63:M68" si="12">(O63+2200)*P63/1000</f>
        <v>704.20544999999993</v>
      </c>
      <c r="N63" s="35">
        <f t="shared" ref="N63:N68" si="13">O63+1000</f>
        <v>41505</v>
      </c>
      <c r="O63" s="60">
        <v>40505</v>
      </c>
      <c r="P63" s="37">
        <v>16.489999999999998</v>
      </c>
      <c r="Q63" s="30">
        <v>15</v>
      </c>
    </row>
    <row r="64" spans="1:17" ht="15" customHeight="1" x14ac:dyDescent="0.25">
      <c r="A64" s="98" t="s">
        <v>39</v>
      </c>
      <c r="B64" s="98"/>
      <c r="C64" s="37" t="s">
        <v>109</v>
      </c>
      <c r="D64" s="35">
        <f t="shared" ref="D64:D91" si="14">(F64+2200)*G64/1000</f>
        <v>34.508499999999998</v>
      </c>
      <c r="E64" s="35">
        <f t="shared" ref="E64:E87" si="15">F64+1000</f>
        <v>25345</v>
      </c>
      <c r="F64" s="68">
        <v>24345</v>
      </c>
      <c r="G64" s="30">
        <v>1.3</v>
      </c>
      <c r="H64" s="30">
        <v>3</v>
      </c>
      <c r="J64" s="98" t="s">
        <v>72</v>
      </c>
      <c r="K64" s="98"/>
      <c r="L64" s="37" t="s">
        <v>246</v>
      </c>
      <c r="M64" s="35">
        <f t="shared" si="12"/>
        <v>1100.0808</v>
      </c>
      <c r="N64" s="35">
        <f t="shared" si="13"/>
        <v>41505</v>
      </c>
      <c r="O64" s="60">
        <v>40505</v>
      </c>
      <c r="P64" s="37">
        <v>25.76</v>
      </c>
      <c r="Q64" s="30">
        <v>15</v>
      </c>
    </row>
    <row r="65" spans="1:17" ht="15" customHeight="1" x14ac:dyDescent="0.25">
      <c r="A65" s="98" t="s">
        <v>40</v>
      </c>
      <c r="B65" s="98"/>
      <c r="C65" s="37" t="s">
        <v>109</v>
      </c>
      <c r="D65" s="35">
        <f t="shared" si="14"/>
        <v>39.817500000000003</v>
      </c>
      <c r="E65" s="35">
        <f t="shared" si="15"/>
        <v>25345</v>
      </c>
      <c r="F65" s="68">
        <v>24345</v>
      </c>
      <c r="G65" s="30">
        <v>1.5</v>
      </c>
      <c r="H65" s="30">
        <v>3</v>
      </c>
      <c r="J65" s="98" t="s">
        <v>73</v>
      </c>
      <c r="K65" s="98"/>
      <c r="L65" s="37" t="s">
        <v>245</v>
      </c>
      <c r="M65" s="35">
        <f t="shared" si="12"/>
        <v>1052.0141999999998</v>
      </c>
      <c r="N65" s="35">
        <f t="shared" si="13"/>
        <v>41340</v>
      </c>
      <c r="O65" s="60">
        <v>40340</v>
      </c>
      <c r="P65" s="37">
        <v>24.73</v>
      </c>
      <c r="Q65" s="30">
        <v>15</v>
      </c>
    </row>
    <row r="66" spans="1:17" ht="15" customHeight="1" x14ac:dyDescent="0.25">
      <c r="A66" s="98" t="s">
        <v>41</v>
      </c>
      <c r="B66" s="98"/>
      <c r="C66" s="37" t="s">
        <v>109</v>
      </c>
      <c r="D66" s="35">
        <f t="shared" si="14"/>
        <v>42.472000000000001</v>
      </c>
      <c r="E66" s="35">
        <f t="shared" si="15"/>
        <v>25345</v>
      </c>
      <c r="F66" s="68">
        <v>24345</v>
      </c>
      <c r="G66" s="30">
        <v>1.6</v>
      </c>
      <c r="H66" s="30">
        <v>3.5</v>
      </c>
      <c r="J66" s="98" t="s">
        <v>74</v>
      </c>
      <c r="K66" s="98"/>
      <c r="L66" s="37" t="s">
        <v>246</v>
      </c>
      <c r="M66" s="35">
        <f t="shared" si="12"/>
        <v>1643.7456000000002</v>
      </c>
      <c r="N66" s="35">
        <f t="shared" si="13"/>
        <v>41340</v>
      </c>
      <c r="O66" s="60">
        <v>40340</v>
      </c>
      <c r="P66" s="37">
        <v>38.64</v>
      </c>
      <c r="Q66" s="30">
        <v>15</v>
      </c>
    </row>
    <row r="67" spans="1:17" ht="15" customHeight="1" x14ac:dyDescent="0.25">
      <c r="A67" s="98" t="s">
        <v>42</v>
      </c>
      <c r="B67" s="98"/>
      <c r="C67" s="37" t="s">
        <v>109</v>
      </c>
      <c r="D67" s="35">
        <f t="shared" si="14"/>
        <v>52.29365</v>
      </c>
      <c r="E67" s="35">
        <f t="shared" si="15"/>
        <v>25345</v>
      </c>
      <c r="F67" s="68">
        <v>24345</v>
      </c>
      <c r="G67" s="30">
        <v>1.97</v>
      </c>
      <c r="H67" s="30">
        <v>3.5</v>
      </c>
      <c r="J67" s="98" t="s">
        <v>227</v>
      </c>
      <c r="K67" s="98"/>
      <c r="L67" s="37" t="s">
        <v>245</v>
      </c>
      <c r="M67" s="35">
        <f t="shared" si="12"/>
        <v>1402.5438000000001</v>
      </c>
      <c r="N67" s="35">
        <f t="shared" si="13"/>
        <v>41340</v>
      </c>
      <c r="O67" s="60">
        <v>40340</v>
      </c>
      <c r="P67" s="37">
        <v>32.97</v>
      </c>
      <c r="Q67" s="30">
        <v>15</v>
      </c>
    </row>
    <row r="68" spans="1:17" ht="15" customHeight="1" x14ac:dyDescent="0.25">
      <c r="A68" s="98" t="s">
        <v>43</v>
      </c>
      <c r="B68" s="98"/>
      <c r="C68" s="37" t="s">
        <v>109</v>
      </c>
      <c r="D68" s="35">
        <f t="shared" si="14"/>
        <v>43.799250000000001</v>
      </c>
      <c r="E68" s="35">
        <f t="shared" si="15"/>
        <v>25345</v>
      </c>
      <c r="F68" s="68">
        <v>24345</v>
      </c>
      <c r="G68" s="30">
        <v>1.65</v>
      </c>
      <c r="H68" s="30">
        <v>4</v>
      </c>
      <c r="J68" s="98" t="s">
        <v>75</v>
      </c>
      <c r="K68" s="98"/>
      <c r="L68" s="37" t="s">
        <v>246</v>
      </c>
      <c r="M68" s="35">
        <f t="shared" si="12"/>
        <v>2191.6608000000001</v>
      </c>
      <c r="N68" s="35">
        <f t="shared" si="13"/>
        <v>41340</v>
      </c>
      <c r="O68" s="60">
        <v>40340</v>
      </c>
      <c r="P68" s="37">
        <v>51.52</v>
      </c>
      <c r="Q68" s="30">
        <v>15</v>
      </c>
    </row>
    <row r="69" spans="1:17" ht="15" customHeight="1" thickBot="1" x14ac:dyDescent="0.3">
      <c r="A69" s="98" t="s">
        <v>44</v>
      </c>
      <c r="B69" s="98"/>
      <c r="C69" s="37" t="s">
        <v>109</v>
      </c>
      <c r="D69" s="35">
        <f t="shared" si="14"/>
        <v>57.337200000000003</v>
      </c>
      <c r="E69" s="35">
        <f t="shared" si="15"/>
        <v>25345</v>
      </c>
      <c r="F69" s="68">
        <v>24345</v>
      </c>
      <c r="G69" s="30">
        <v>2.16</v>
      </c>
      <c r="H69" s="30">
        <v>4</v>
      </c>
      <c r="J69" s="41"/>
      <c r="K69" s="41"/>
      <c r="O69" s="65"/>
    </row>
    <row r="70" spans="1:17" ht="16.5" customHeight="1" thickBot="1" x14ac:dyDescent="0.3">
      <c r="A70" s="98" t="s">
        <v>45</v>
      </c>
      <c r="B70" s="98"/>
      <c r="C70" s="37" t="s">
        <v>109</v>
      </c>
      <c r="D70" s="35">
        <f t="shared" si="14"/>
        <v>53.09</v>
      </c>
      <c r="E70" s="35">
        <f t="shared" si="15"/>
        <v>25345</v>
      </c>
      <c r="F70" s="68">
        <v>24345</v>
      </c>
      <c r="G70" s="30">
        <v>2</v>
      </c>
      <c r="H70" s="30">
        <v>4</v>
      </c>
      <c r="J70" s="102" t="s">
        <v>0</v>
      </c>
      <c r="K70" s="103"/>
      <c r="L70" s="9" t="s">
        <v>164</v>
      </c>
      <c r="M70" s="95" t="s">
        <v>243</v>
      </c>
      <c r="N70" s="96"/>
      <c r="O70" s="97"/>
      <c r="P70" s="8" t="s">
        <v>218</v>
      </c>
      <c r="Q70" s="100" t="s">
        <v>255</v>
      </c>
    </row>
    <row r="71" spans="1:17" ht="15" customHeight="1" x14ac:dyDescent="0.25">
      <c r="A71" s="98" t="s">
        <v>46</v>
      </c>
      <c r="B71" s="98"/>
      <c r="C71" s="37" t="s">
        <v>109</v>
      </c>
      <c r="D71" s="35">
        <f t="shared" si="14"/>
        <v>67.424300000000002</v>
      </c>
      <c r="E71" s="35">
        <f t="shared" si="15"/>
        <v>25345</v>
      </c>
      <c r="F71" s="68">
        <v>24345</v>
      </c>
      <c r="G71" s="30">
        <v>2.54</v>
      </c>
      <c r="H71" s="30">
        <v>4</v>
      </c>
      <c r="J71" s="121" t="s">
        <v>229</v>
      </c>
      <c r="K71" s="121"/>
      <c r="L71" s="52"/>
      <c r="M71" s="43" t="s">
        <v>221</v>
      </c>
      <c r="N71" s="43" t="s">
        <v>224</v>
      </c>
      <c r="O71" s="58" t="s">
        <v>220</v>
      </c>
      <c r="P71" s="43" t="s">
        <v>232</v>
      </c>
      <c r="Q71" s="115"/>
    </row>
    <row r="72" spans="1:17" ht="15" customHeight="1" x14ac:dyDescent="0.25">
      <c r="A72" s="98" t="s">
        <v>47</v>
      </c>
      <c r="B72" s="98"/>
      <c r="C72" s="37" t="s">
        <v>109</v>
      </c>
      <c r="D72" s="35">
        <f t="shared" si="14"/>
        <v>81.49315</v>
      </c>
      <c r="E72" s="35">
        <f t="shared" si="15"/>
        <v>25345</v>
      </c>
      <c r="F72" s="68">
        <v>24345</v>
      </c>
      <c r="G72" s="30">
        <v>3.07</v>
      </c>
      <c r="H72" s="30">
        <v>4</v>
      </c>
      <c r="J72" s="98" t="s">
        <v>75</v>
      </c>
      <c r="K72" s="98"/>
      <c r="L72" s="37" t="s">
        <v>246</v>
      </c>
      <c r="M72" s="35">
        <f>(O72+2200)*P72/1000</f>
        <v>1819.5853</v>
      </c>
      <c r="N72" s="35">
        <f>O72+1000</f>
        <v>34810</v>
      </c>
      <c r="O72" s="69">
        <v>33810</v>
      </c>
      <c r="P72" s="37">
        <v>50.53</v>
      </c>
      <c r="Q72" s="30">
        <v>15</v>
      </c>
    </row>
    <row r="73" spans="1:17" ht="15" customHeight="1" x14ac:dyDescent="0.25">
      <c r="A73" s="98" t="s">
        <v>48</v>
      </c>
      <c r="B73" s="98"/>
      <c r="C73" s="37" t="s">
        <v>109</v>
      </c>
      <c r="D73" s="35">
        <f t="shared" si="14"/>
        <v>74.591449999999995</v>
      </c>
      <c r="E73" s="35">
        <f t="shared" si="15"/>
        <v>25345</v>
      </c>
      <c r="F73" s="68">
        <v>24345</v>
      </c>
      <c r="G73" s="30">
        <v>2.81</v>
      </c>
      <c r="H73" s="30">
        <v>5.5</v>
      </c>
      <c r="J73" s="98" t="s">
        <v>76</v>
      </c>
      <c r="K73" s="98"/>
      <c r="L73" s="37" t="s">
        <v>245</v>
      </c>
      <c r="M73" s="35">
        <f t="shared" ref="M73:M78" si="16">(O73+2200)*P73/1000</f>
        <v>1746.8450999999998</v>
      </c>
      <c r="N73" s="35">
        <f t="shared" ref="N73:N78" si="17">O73+1000</f>
        <v>34810</v>
      </c>
      <c r="O73" s="69">
        <v>33810</v>
      </c>
      <c r="P73" s="37">
        <v>48.51</v>
      </c>
      <c r="Q73" s="30">
        <v>15</v>
      </c>
    </row>
    <row r="74" spans="1:17" ht="15" customHeight="1" x14ac:dyDescent="0.25">
      <c r="A74" s="98" t="s">
        <v>49</v>
      </c>
      <c r="B74" s="98"/>
      <c r="C74" s="37" t="s">
        <v>109</v>
      </c>
      <c r="D74" s="35">
        <f t="shared" si="14"/>
        <v>92.111150000000009</v>
      </c>
      <c r="E74" s="35">
        <f t="shared" si="15"/>
        <v>25345</v>
      </c>
      <c r="F74" s="68">
        <v>24345</v>
      </c>
      <c r="G74" s="30">
        <v>3.47</v>
      </c>
      <c r="H74" s="30">
        <v>5.5</v>
      </c>
      <c r="J74" s="98" t="s">
        <v>77</v>
      </c>
      <c r="K74" s="98"/>
      <c r="L74" s="37" t="s">
        <v>246</v>
      </c>
      <c r="M74" s="35">
        <f t="shared" si="16"/>
        <v>2729.558</v>
      </c>
      <c r="N74" s="35">
        <f t="shared" si="17"/>
        <v>34810</v>
      </c>
      <c r="O74" s="69">
        <v>33810</v>
      </c>
      <c r="P74" s="37">
        <v>75.8</v>
      </c>
      <c r="Q74" s="30">
        <v>15</v>
      </c>
    </row>
    <row r="75" spans="1:17" ht="15" customHeight="1" x14ac:dyDescent="0.25">
      <c r="A75" s="98" t="s">
        <v>50</v>
      </c>
      <c r="B75" s="98"/>
      <c r="C75" s="37" t="s">
        <v>109</v>
      </c>
      <c r="D75" s="35">
        <f t="shared" si="14"/>
        <v>83.616749999999996</v>
      </c>
      <c r="E75" s="35">
        <f t="shared" si="15"/>
        <v>25345</v>
      </c>
      <c r="F75" s="68">
        <v>24345</v>
      </c>
      <c r="G75" s="30">
        <v>3.15</v>
      </c>
      <c r="H75" s="30">
        <v>6</v>
      </c>
      <c r="J75" s="98" t="s">
        <v>78</v>
      </c>
      <c r="K75" s="98"/>
      <c r="L75" s="37" t="s">
        <v>246</v>
      </c>
      <c r="M75" s="35">
        <f t="shared" si="16"/>
        <v>3710.1102999999998</v>
      </c>
      <c r="N75" s="35">
        <f t="shared" si="17"/>
        <v>34810</v>
      </c>
      <c r="O75" s="69">
        <v>33810</v>
      </c>
      <c r="P75" s="37">
        <v>103.03</v>
      </c>
      <c r="Q75" s="30">
        <v>15</v>
      </c>
    </row>
    <row r="76" spans="1:17" ht="15" customHeight="1" x14ac:dyDescent="0.25">
      <c r="A76" s="98" t="s">
        <v>51</v>
      </c>
      <c r="B76" s="98"/>
      <c r="C76" s="37" t="s">
        <v>109</v>
      </c>
      <c r="D76" s="35">
        <f t="shared" si="14"/>
        <v>102.99459999999999</v>
      </c>
      <c r="E76" s="35">
        <f t="shared" si="15"/>
        <v>25345</v>
      </c>
      <c r="F76" s="68">
        <v>24345</v>
      </c>
      <c r="G76" s="30">
        <v>3.88</v>
      </c>
      <c r="H76" s="30">
        <v>6</v>
      </c>
      <c r="J76" s="98" t="s">
        <v>79</v>
      </c>
      <c r="K76" s="98"/>
      <c r="L76" s="57" t="s">
        <v>247</v>
      </c>
      <c r="M76" s="35">
        <f t="shared" si="16"/>
        <v>10481.790799999999</v>
      </c>
      <c r="N76" s="35">
        <f t="shared" si="17"/>
        <v>34810</v>
      </c>
      <c r="O76" s="69">
        <v>33810</v>
      </c>
      <c r="P76" s="37">
        <v>291.08</v>
      </c>
      <c r="Q76" s="30">
        <v>15</v>
      </c>
    </row>
    <row r="77" spans="1:17" ht="15" customHeight="1" x14ac:dyDescent="0.25">
      <c r="A77" s="98" t="s">
        <v>52</v>
      </c>
      <c r="B77" s="98"/>
      <c r="C77" s="37" t="s">
        <v>109</v>
      </c>
      <c r="D77" s="35">
        <f t="shared" si="14"/>
        <v>131.66320000000002</v>
      </c>
      <c r="E77" s="35">
        <f t="shared" si="15"/>
        <v>25345</v>
      </c>
      <c r="F77" s="68">
        <v>24345</v>
      </c>
      <c r="G77" s="30">
        <v>4.96</v>
      </c>
      <c r="H77" s="30">
        <v>7.5</v>
      </c>
      <c r="J77" s="98" t="s">
        <v>80</v>
      </c>
      <c r="K77" s="98"/>
      <c r="L77" s="57" t="s">
        <v>247</v>
      </c>
      <c r="M77" s="35">
        <f t="shared" si="16"/>
        <v>13102.238499999999</v>
      </c>
      <c r="N77" s="35">
        <f t="shared" si="17"/>
        <v>34810</v>
      </c>
      <c r="O77" s="69">
        <v>33810</v>
      </c>
      <c r="P77" s="37">
        <v>363.85</v>
      </c>
      <c r="Q77" s="30">
        <v>18</v>
      </c>
    </row>
    <row r="78" spans="1:17" ht="15" customHeight="1" x14ac:dyDescent="0.25">
      <c r="A78" s="98" t="s">
        <v>53</v>
      </c>
      <c r="B78" s="98"/>
      <c r="C78" s="37" t="s">
        <v>109</v>
      </c>
      <c r="D78" s="35">
        <f t="shared" si="14"/>
        <v>156.35004999999998</v>
      </c>
      <c r="E78" s="35">
        <f t="shared" si="15"/>
        <v>25345</v>
      </c>
      <c r="F78" s="68">
        <v>24345</v>
      </c>
      <c r="G78" s="30">
        <v>5.89</v>
      </c>
      <c r="H78" s="30">
        <v>7.5</v>
      </c>
      <c r="J78" s="98" t="s">
        <v>81</v>
      </c>
      <c r="K78" s="98"/>
      <c r="L78" s="57" t="s">
        <v>247</v>
      </c>
      <c r="M78" s="35">
        <f t="shared" si="16"/>
        <v>15722.6862</v>
      </c>
      <c r="N78" s="35">
        <f t="shared" si="17"/>
        <v>34810</v>
      </c>
      <c r="O78" s="69">
        <v>33810</v>
      </c>
      <c r="P78" s="37">
        <v>436.62</v>
      </c>
      <c r="Q78" s="30">
        <v>22</v>
      </c>
    </row>
    <row r="79" spans="1:17" ht="15" customHeight="1" x14ac:dyDescent="0.25">
      <c r="A79" s="98" t="s">
        <v>54</v>
      </c>
      <c r="B79" s="98"/>
      <c r="C79" s="37" t="s">
        <v>109</v>
      </c>
      <c r="D79" s="35">
        <f t="shared" si="14"/>
        <v>188.505</v>
      </c>
      <c r="E79" s="35">
        <f t="shared" si="15"/>
        <v>25350</v>
      </c>
      <c r="F79" s="68">
        <v>24350</v>
      </c>
      <c r="G79" s="30">
        <v>7.1</v>
      </c>
      <c r="H79" s="30">
        <v>8.5</v>
      </c>
      <c r="J79" s="98"/>
      <c r="K79" s="98"/>
      <c r="L79" s="30"/>
      <c r="M79" s="35"/>
      <c r="N79" s="35"/>
      <c r="O79" s="69">
        <v>33810</v>
      </c>
      <c r="P79" s="37"/>
      <c r="Q79" s="30"/>
    </row>
    <row r="80" spans="1:17" ht="15" customHeight="1" x14ac:dyDescent="0.25">
      <c r="A80" s="98" t="s">
        <v>55</v>
      </c>
      <c r="B80" s="98"/>
      <c r="C80" s="37" t="s">
        <v>109</v>
      </c>
      <c r="D80" s="35">
        <f t="shared" si="14"/>
        <v>219.11714999999998</v>
      </c>
      <c r="E80" s="35">
        <f t="shared" si="15"/>
        <v>25350</v>
      </c>
      <c r="F80" s="68">
        <v>24350</v>
      </c>
      <c r="G80" s="30">
        <v>8.2530000000000001</v>
      </c>
      <c r="H80" s="30">
        <v>8.5</v>
      </c>
      <c r="J80" s="123" t="s">
        <v>82</v>
      </c>
      <c r="K80" s="123"/>
      <c r="L80" s="62" t="s">
        <v>247</v>
      </c>
      <c r="M80" s="63">
        <f>(O80+2200)*P80/1000</f>
        <v>20741.759999999998</v>
      </c>
      <c r="N80" s="35">
        <f>O80+1000</f>
        <v>34810</v>
      </c>
      <c r="O80" s="69">
        <v>33810</v>
      </c>
      <c r="P80" s="61">
        <v>576</v>
      </c>
      <c r="Q80" s="64">
        <v>25</v>
      </c>
    </row>
    <row r="81" spans="1:22" ht="15" customHeight="1" x14ac:dyDescent="0.25">
      <c r="A81" s="98" t="s">
        <v>56</v>
      </c>
      <c r="B81" s="98"/>
      <c r="C81" s="37" t="s">
        <v>109</v>
      </c>
      <c r="D81" s="35">
        <f t="shared" si="14"/>
        <v>246.64949999999996</v>
      </c>
      <c r="E81" s="35">
        <f t="shared" si="15"/>
        <v>25350</v>
      </c>
      <c r="F81" s="68">
        <v>24350</v>
      </c>
      <c r="G81" s="30">
        <v>9.2899999999999991</v>
      </c>
      <c r="H81" s="30">
        <v>8.5</v>
      </c>
      <c r="J81" s="123" t="s">
        <v>237</v>
      </c>
      <c r="K81" s="123"/>
      <c r="L81" s="62" t="s">
        <v>247</v>
      </c>
      <c r="M81" s="61" t="s">
        <v>188</v>
      </c>
      <c r="N81" s="35">
        <f>O81+1000</f>
        <v>34810</v>
      </c>
      <c r="O81" s="69">
        <v>33810</v>
      </c>
      <c r="P81" s="61"/>
      <c r="Q81" s="64"/>
    </row>
    <row r="82" spans="1:22" ht="15" customHeight="1" x14ac:dyDescent="0.25">
      <c r="A82" s="98" t="s">
        <v>57</v>
      </c>
      <c r="B82" s="98"/>
      <c r="C82" s="37" t="s">
        <v>109</v>
      </c>
      <c r="D82" s="35">
        <f t="shared" si="14"/>
        <v>230.31749999999997</v>
      </c>
      <c r="E82" s="35">
        <f t="shared" si="15"/>
        <v>25550</v>
      </c>
      <c r="F82" s="68">
        <v>24550</v>
      </c>
      <c r="G82" s="30">
        <v>8.61</v>
      </c>
      <c r="H82" s="30">
        <v>10.5</v>
      </c>
      <c r="J82" s="123" t="s">
        <v>248</v>
      </c>
      <c r="K82" s="123"/>
      <c r="L82" s="62" t="s">
        <v>247</v>
      </c>
      <c r="M82" s="61" t="s">
        <v>188</v>
      </c>
      <c r="N82" s="35">
        <f>O82+1000</f>
        <v>34810</v>
      </c>
      <c r="O82" s="69">
        <v>33810</v>
      </c>
      <c r="P82" s="61"/>
      <c r="Q82" s="64"/>
    </row>
    <row r="83" spans="1:22" ht="15" customHeight="1" thickBot="1" x14ac:dyDescent="0.3">
      <c r="A83" s="98" t="s">
        <v>58</v>
      </c>
      <c r="B83" s="98"/>
      <c r="C83" s="37" t="s">
        <v>109</v>
      </c>
      <c r="D83" s="35">
        <f t="shared" si="14"/>
        <v>266.96499999999997</v>
      </c>
      <c r="E83" s="35">
        <f t="shared" si="15"/>
        <v>25550</v>
      </c>
      <c r="F83" s="68">
        <v>24550</v>
      </c>
      <c r="G83" s="30">
        <v>9.98</v>
      </c>
      <c r="H83" s="30">
        <v>10.5</v>
      </c>
      <c r="J83" s="65"/>
      <c r="K83" s="65"/>
      <c r="L83" s="65"/>
      <c r="M83" s="66"/>
      <c r="N83" s="65"/>
      <c r="O83" s="65"/>
      <c r="P83" s="67"/>
      <c r="Q83" s="65"/>
    </row>
    <row r="84" spans="1:22" ht="15" customHeight="1" thickBot="1" x14ac:dyDescent="0.3">
      <c r="A84" s="98" t="s">
        <v>59</v>
      </c>
      <c r="B84" s="98"/>
      <c r="C84" s="37" t="s">
        <v>109</v>
      </c>
      <c r="D84" s="35">
        <f t="shared" si="14"/>
        <v>301.20499999999998</v>
      </c>
      <c r="E84" s="35">
        <f t="shared" si="15"/>
        <v>25550</v>
      </c>
      <c r="F84" s="68">
        <v>24550</v>
      </c>
      <c r="G84" s="30">
        <v>11.26</v>
      </c>
      <c r="H84" s="30">
        <v>10.5</v>
      </c>
      <c r="J84" s="120" t="s">
        <v>0</v>
      </c>
      <c r="K84" s="120"/>
      <c r="L84" s="9" t="s">
        <v>164</v>
      </c>
      <c r="M84" s="95" t="s">
        <v>192</v>
      </c>
      <c r="N84" s="96"/>
      <c r="O84" s="97"/>
      <c r="P84" s="8" t="s">
        <v>218</v>
      </c>
      <c r="Q84" s="100" t="s">
        <v>255</v>
      </c>
    </row>
    <row r="85" spans="1:22" ht="15" customHeight="1" x14ac:dyDescent="0.25">
      <c r="A85" s="98" t="s">
        <v>60</v>
      </c>
      <c r="B85" s="98"/>
      <c r="C85" s="37" t="s">
        <v>123</v>
      </c>
      <c r="D85" s="35">
        <f t="shared" si="14"/>
        <v>337.58499999999998</v>
      </c>
      <c r="E85" s="35">
        <f t="shared" si="15"/>
        <v>25550</v>
      </c>
      <c r="F85" s="68">
        <v>24550</v>
      </c>
      <c r="G85" s="30">
        <v>12.62</v>
      </c>
      <c r="H85" s="30">
        <v>12.5</v>
      </c>
      <c r="J85" s="121" t="s">
        <v>229</v>
      </c>
      <c r="K85" s="121"/>
      <c r="L85" s="43"/>
      <c r="M85" s="43" t="s">
        <v>221</v>
      </c>
      <c r="N85" s="43" t="s">
        <v>224</v>
      </c>
      <c r="O85" s="43" t="s">
        <v>220</v>
      </c>
      <c r="P85" s="43" t="s">
        <v>232</v>
      </c>
      <c r="Q85" s="115"/>
      <c r="V85" t="s">
        <v>193</v>
      </c>
    </row>
    <row r="86" spans="1:22" ht="15" customHeight="1" x14ac:dyDescent="0.25">
      <c r="A86" s="98" t="s">
        <v>61</v>
      </c>
      <c r="B86" s="98"/>
      <c r="C86" s="37" t="s">
        <v>123</v>
      </c>
      <c r="D86" s="35">
        <f t="shared" si="14"/>
        <v>417.3</v>
      </c>
      <c r="E86" s="35">
        <f t="shared" si="15"/>
        <v>25550</v>
      </c>
      <c r="F86" s="68">
        <v>24550</v>
      </c>
      <c r="G86" s="30">
        <v>15.6</v>
      </c>
      <c r="H86" s="30">
        <v>12.5</v>
      </c>
      <c r="J86" s="98" t="s">
        <v>194</v>
      </c>
      <c r="K86" s="98"/>
      <c r="L86" s="57" t="s">
        <v>249</v>
      </c>
      <c r="M86" s="35">
        <f>(O86+2200)*P86/1000</f>
        <v>9477</v>
      </c>
      <c r="N86" s="35">
        <f>O86+1000</f>
        <v>35250</v>
      </c>
      <c r="O86" s="70">
        <v>34250</v>
      </c>
      <c r="P86" s="37">
        <v>260</v>
      </c>
      <c r="Q86" s="30">
        <v>15</v>
      </c>
    </row>
    <row r="87" spans="1:22" ht="15" customHeight="1" x14ac:dyDescent="0.25">
      <c r="A87" s="98" t="s">
        <v>62</v>
      </c>
      <c r="B87" s="98"/>
      <c r="C87" s="37" t="s">
        <v>123</v>
      </c>
      <c r="D87" s="35">
        <f t="shared" si="14"/>
        <v>497.55000000000007</v>
      </c>
      <c r="E87" s="35">
        <f t="shared" si="15"/>
        <v>25550</v>
      </c>
      <c r="F87" s="68">
        <v>24550</v>
      </c>
      <c r="G87" s="30">
        <v>18.600000000000001</v>
      </c>
      <c r="H87" s="30">
        <v>12.5</v>
      </c>
      <c r="J87" s="98" t="s">
        <v>216</v>
      </c>
      <c r="K87" s="98"/>
      <c r="L87" s="57" t="s">
        <v>249</v>
      </c>
      <c r="M87" s="35">
        <f>(O87+2200)*P87/1000</f>
        <v>14106.15</v>
      </c>
      <c r="N87" s="35">
        <f>O87+1000</f>
        <v>35250</v>
      </c>
      <c r="O87" s="70">
        <v>34250</v>
      </c>
      <c r="P87" s="37">
        <v>387</v>
      </c>
      <c r="Q87" s="30">
        <v>22</v>
      </c>
    </row>
    <row r="88" spans="1:22" ht="15" customHeight="1" x14ac:dyDescent="0.25">
      <c r="A88" s="98" t="s">
        <v>63</v>
      </c>
      <c r="B88" s="98"/>
      <c r="C88" s="37" t="s">
        <v>257</v>
      </c>
      <c r="D88" s="35">
        <f t="shared" si="14"/>
        <v>436.52640000000002</v>
      </c>
      <c r="E88" s="35">
        <v>25220</v>
      </c>
      <c r="F88" s="68">
        <v>25220</v>
      </c>
      <c r="G88" s="30">
        <v>15.92</v>
      </c>
      <c r="H88" s="30">
        <v>14</v>
      </c>
      <c r="J88" s="98" t="s">
        <v>217</v>
      </c>
      <c r="K88" s="98"/>
      <c r="L88" s="57" t="s">
        <v>249</v>
      </c>
      <c r="M88" s="35">
        <f>(O88+2200)*P88/1000</f>
        <v>18771.75</v>
      </c>
      <c r="N88" s="35">
        <f>O88+1000</f>
        <v>35250</v>
      </c>
      <c r="O88" s="70">
        <v>34250</v>
      </c>
      <c r="P88" s="37">
        <v>515</v>
      </c>
      <c r="Q88" s="30">
        <v>25</v>
      </c>
    </row>
    <row r="89" spans="1:22" ht="15" customHeight="1" x14ac:dyDescent="0.25">
      <c r="A89" s="98" t="s">
        <v>64</v>
      </c>
      <c r="B89" s="98"/>
      <c r="C89" s="37" t="s">
        <v>257</v>
      </c>
      <c r="D89" s="35">
        <f t="shared" si="14"/>
        <v>539.35140000000001</v>
      </c>
      <c r="E89" s="35">
        <v>25220</v>
      </c>
      <c r="F89" s="68">
        <v>25220</v>
      </c>
      <c r="G89" s="30">
        <v>19.670000000000002</v>
      </c>
      <c r="H89" s="30">
        <v>14</v>
      </c>
    </row>
    <row r="90" spans="1:22" ht="15" customHeight="1" x14ac:dyDescent="0.25">
      <c r="A90" s="98" t="s">
        <v>65</v>
      </c>
      <c r="B90" s="98"/>
      <c r="C90" s="37" t="s">
        <v>257</v>
      </c>
      <c r="D90" s="35">
        <f t="shared" si="14"/>
        <v>605.70780000000002</v>
      </c>
      <c r="E90" s="35">
        <v>25220</v>
      </c>
      <c r="F90" s="68">
        <v>25220</v>
      </c>
      <c r="G90" s="30">
        <v>22.09</v>
      </c>
      <c r="H90" s="30">
        <v>16</v>
      </c>
    </row>
    <row r="91" spans="1:22" ht="15" customHeight="1" x14ac:dyDescent="0.25">
      <c r="A91" s="98" t="s">
        <v>66</v>
      </c>
      <c r="B91" s="98"/>
      <c r="C91" s="37" t="s">
        <v>257</v>
      </c>
      <c r="D91" s="35">
        <f t="shared" si="14"/>
        <v>696.74219999999991</v>
      </c>
      <c r="E91" s="35">
        <v>25220</v>
      </c>
      <c r="F91" s="68">
        <v>25220</v>
      </c>
      <c r="G91" s="30">
        <v>25.41</v>
      </c>
      <c r="H91" s="30">
        <v>16</v>
      </c>
    </row>
    <row r="92" spans="1:22" ht="15" customHeight="1" x14ac:dyDescent="0.25">
      <c r="A92" s="44"/>
      <c r="B92" s="44"/>
    </row>
    <row r="93" spans="1:22" ht="15" customHeight="1" x14ac:dyDescent="0.25"/>
    <row r="94" spans="1:22" ht="15" customHeight="1" x14ac:dyDescent="0.25"/>
    <row r="95" spans="1:22" ht="15" customHeight="1" x14ac:dyDescent="0.25">
      <c r="J95" t="s">
        <v>222</v>
      </c>
    </row>
    <row r="96" spans="1:22" ht="15" customHeight="1" x14ac:dyDescent="0.25">
      <c r="J96" t="s">
        <v>226</v>
      </c>
    </row>
    <row r="97" spans="1:36" ht="15" customHeight="1" x14ac:dyDescent="0.25">
      <c r="A97" s="19"/>
      <c r="B97" s="19"/>
      <c r="C97" s="21"/>
      <c r="D97" s="20"/>
      <c r="E97" s="22"/>
      <c r="F97" s="6"/>
      <c r="G97" s="23"/>
      <c r="H97" s="23"/>
      <c r="J97" t="s">
        <v>223</v>
      </c>
    </row>
    <row r="98" spans="1:36" ht="15" customHeight="1" x14ac:dyDescent="0.25">
      <c r="A98" s="19"/>
      <c r="B98" s="19"/>
      <c r="C98" s="21"/>
      <c r="D98" s="20"/>
      <c r="E98" s="22"/>
      <c r="F98" s="6"/>
      <c r="G98" s="23"/>
      <c r="H98" s="23"/>
    </row>
    <row r="99" spans="1:36" ht="15" customHeight="1" x14ac:dyDescent="0.25">
      <c r="C99"/>
    </row>
    <row r="100" spans="1:36" ht="15" customHeight="1" x14ac:dyDescent="0.25"/>
    <row r="101" spans="1:36" ht="15" customHeight="1" x14ac:dyDescent="0.25"/>
    <row r="103" spans="1:36" x14ac:dyDescent="0.25">
      <c r="AD103" s="19"/>
      <c r="AE103" s="19"/>
      <c r="AF103" s="21"/>
      <c r="AG103" s="20"/>
      <c r="AH103" s="22"/>
      <c r="AI103" s="6"/>
      <c r="AJ103" s="21"/>
    </row>
    <row r="123" spans="30:36" x14ac:dyDescent="0.25">
      <c r="AD123" s="19"/>
      <c r="AE123" s="19"/>
      <c r="AF123" s="21"/>
      <c r="AG123" s="20"/>
      <c r="AH123" s="22"/>
      <c r="AI123" s="6"/>
      <c r="AJ123" s="21"/>
    </row>
    <row r="124" spans="30:36" x14ac:dyDescent="0.25">
      <c r="AD124" s="19"/>
      <c r="AE124" s="19"/>
      <c r="AF124" s="21"/>
      <c r="AG124" s="20"/>
      <c r="AH124" s="22"/>
      <c r="AI124" s="6"/>
      <c r="AJ124" s="21"/>
    </row>
    <row r="125" spans="30:36" x14ac:dyDescent="0.25">
      <c r="AF125" s="6"/>
    </row>
    <row r="126" spans="30:36" x14ac:dyDescent="0.25">
      <c r="AF126" s="6"/>
    </row>
    <row r="127" spans="30:36" x14ac:dyDescent="0.25">
      <c r="AF127" s="6"/>
    </row>
    <row r="128" spans="30:36" x14ac:dyDescent="0.25">
      <c r="AF128" s="6"/>
    </row>
  </sheetData>
  <mergeCells count="164">
    <mergeCell ref="Q70:Q71"/>
    <mergeCell ref="Q84:Q85"/>
    <mergeCell ref="H33:H34"/>
    <mergeCell ref="J71:K71"/>
    <mergeCell ref="M84:O84"/>
    <mergeCell ref="J81:K81"/>
    <mergeCell ref="H47:H48"/>
    <mergeCell ref="H61:H62"/>
    <mergeCell ref="J82:K82"/>
    <mergeCell ref="M70:O70"/>
    <mergeCell ref="J67:K67"/>
    <mergeCell ref="J68:K68"/>
    <mergeCell ref="J63:K63"/>
    <mergeCell ref="J66:K66"/>
    <mergeCell ref="J65:K65"/>
    <mergeCell ref="J78:K78"/>
    <mergeCell ref="J41:K41"/>
    <mergeCell ref="J33:K33"/>
    <mergeCell ref="J40:K40"/>
    <mergeCell ref="J61:K61"/>
    <mergeCell ref="J42:K42"/>
    <mergeCell ref="J62:K62"/>
    <mergeCell ref="J43:K43"/>
    <mergeCell ref="J39:K39"/>
    <mergeCell ref="Q23:Q24"/>
    <mergeCell ref="Q32:Q33"/>
    <mergeCell ref="Q61:Q62"/>
    <mergeCell ref="M61:O61"/>
    <mergeCell ref="M32:O32"/>
    <mergeCell ref="N58:P59"/>
    <mergeCell ref="M23:O23"/>
    <mergeCell ref="M10:O10"/>
    <mergeCell ref="N56:P57"/>
    <mergeCell ref="N52:P53"/>
    <mergeCell ref="N54:P55"/>
    <mergeCell ref="A91:B91"/>
    <mergeCell ref="A84:B84"/>
    <mergeCell ref="A85:B85"/>
    <mergeCell ref="A86:B86"/>
    <mergeCell ref="A87:B87"/>
    <mergeCell ref="A88:B88"/>
    <mergeCell ref="A89:B89"/>
    <mergeCell ref="A90:B90"/>
    <mergeCell ref="J64:K64"/>
    <mergeCell ref="J88:K88"/>
    <mergeCell ref="J73:K73"/>
    <mergeCell ref="A78:B78"/>
    <mergeCell ref="A79:B79"/>
    <mergeCell ref="A80:B80"/>
    <mergeCell ref="A77:B77"/>
    <mergeCell ref="J74:K74"/>
    <mergeCell ref="J75:K75"/>
    <mergeCell ref="A81:B81"/>
    <mergeCell ref="J79:K79"/>
    <mergeCell ref="J80:K80"/>
    <mergeCell ref="J76:K76"/>
    <mergeCell ref="J77:K77"/>
    <mergeCell ref="J85:K85"/>
    <mergeCell ref="J86:K86"/>
    <mergeCell ref="J35:K35"/>
    <mergeCell ref="J36:K36"/>
    <mergeCell ref="J38:K38"/>
    <mergeCell ref="J37:K37"/>
    <mergeCell ref="J34:K34"/>
    <mergeCell ref="A82:B82"/>
    <mergeCell ref="J87:K87"/>
    <mergeCell ref="J84:K84"/>
    <mergeCell ref="A68:B68"/>
    <mergeCell ref="A69:B69"/>
    <mergeCell ref="A83:B83"/>
    <mergeCell ref="A73:B73"/>
    <mergeCell ref="A74:B74"/>
    <mergeCell ref="J72:K72"/>
    <mergeCell ref="J70:K70"/>
    <mergeCell ref="D47:F47"/>
    <mergeCell ref="A76:B76"/>
    <mergeCell ref="A70:B70"/>
    <mergeCell ref="A50:B50"/>
    <mergeCell ref="A51:B51"/>
    <mergeCell ref="D61:F61"/>
    <mergeCell ref="A61:B61"/>
    <mergeCell ref="A62:B62"/>
    <mergeCell ref="A63:B63"/>
    <mergeCell ref="A75:B75"/>
    <mergeCell ref="A71:B71"/>
    <mergeCell ref="A72:B72"/>
    <mergeCell ref="A64:B64"/>
    <mergeCell ref="A65:B65"/>
    <mergeCell ref="A67:B67"/>
    <mergeCell ref="A66:B66"/>
    <mergeCell ref="E58:G58"/>
    <mergeCell ref="A13:B13"/>
    <mergeCell ref="A38:B38"/>
    <mergeCell ref="A44:B44"/>
    <mergeCell ref="A41:B41"/>
    <mergeCell ref="A49:B49"/>
    <mergeCell ref="A39:B39"/>
    <mergeCell ref="A40:B40"/>
    <mergeCell ref="A43:B43"/>
    <mergeCell ref="A45:B45"/>
    <mergeCell ref="A42:B42"/>
    <mergeCell ref="A48:B48"/>
    <mergeCell ref="A47:B47"/>
    <mergeCell ref="A31:B31"/>
    <mergeCell ref="A24:B24"/>
    <mergeCell ref="A37:B37"/>
    <mergeCell ref="A33:B33"/>
    <mergeCell ref="A34:B34"/>
    <mergeCell ref="A29:B29"/>
    <mergeCell ref="A35:B35"/>
    <mergeCell ref="A36:B36"/>
    <mergeCell ref="A17:B17"/>
    <mergeCell ref="J13:K13"/>
    <mergeCell ref="J20:K20"/>
    <mergeCell ref="J21:K21"/>
    <mergeCell ref="D24:F24"/>
    <mergeCell ref="A25:B25"/>
    <mergeCell ref="A26:B26"/>
    <mergeCell ref="A27:B27"/>
    <mergeCell ref="A28:B28"/>
    <mergeCell ref="J14:K14"/>
    <mergeCell ref="A18:B18"/>
    <mergeCell ref="J15:K15"/>
    <mergeCell ref="J16:K16"/>
    <mergeCell ref="J17:K17"/>
    <mergeCell ref="J23:K23"/>
    <mergeCell ref="J24:K24"/>
    <mergeCell ref="J25:K25"/>
    <mergeCell ref="J26:K26"/>
    <mergeCell ref="A14:B14"/>
    <mergeCell ref="A15:B15"/>
    <mergeCell ref="A16:B16"/>
    <mergeCell ref="A20:B20"/>
    <mergeCell ref="A21:B21"/>
    <mergeCell ref="A22:B22"/>
    <mergeCell ref="E7:G7"/>
    <mergeCell ref="A8:C8"/>
    <mergeCell ref="U2:V2"/>
    <mergeCell ref="T6:U6"/>
    <mergeCell ref="V12:W12"/>
    <mergeCell ref="H10:H11"/>
    <mergeCell ref="J12:K12"/>
    <mergeCell ref="N1:P2"/>
    <mergeCell ref="N3:P4"/>
    <mergeCell ref="N5:P6"/>
    <mergeCell ref="A10:B10"/>
    <mergeCell ref="A12:B12"/>
    <mergeCell ref="N7:P8"/>
    <mergeCell ref="A11:B11"/>
    <mergeCell ref="D10:F10"/>
    <mergeCell ref="J10:K10"/>
    <mergeCell ref="J11:K11"/>
    <mergeCell ref="Q10:Q11"/>
    <mergeCell ref="D33:F33"/>
    <mergeCell ref="J18:K18"/>
    <mergeCell ref="J27:K27"/>
    <mergeCell ref="J28:K28"/>
    <mergeCell ref="J29:K29"/>
    <mergeCell ref="J19:K19"/>
    <mergeCell ref="A30:B30"/>
    <mergeCell ref="J30:K30"/>
    <mergeCell ref="H24:H25"/>
    <mergeCell ref="A19:B19"/>
    <mergeCell ref="J32:K32"/>
  </mergeCells>
  <phoneticPr fontId="0" type="noConversion"/>
  <hyperlinks>
    <hyperlink ref="K7" r:id="rId1"/>
    <hyperlink ref="K58" r:id="rId2"/>
  </hyperlinks>
  <pageMargins left="0.23622047244094491" right="0.23622047244094491" top="0.74803149606299213" bottom="0.74803149606299213" header="0.31496062992125984" footer="0.31496062992125984"/>
  <pageSetup paperSize="9" scale="52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146"/>
  <sheetViews>
    <sheetView showWhiteSpace="0" zoomScale="85" zoomScaleNormal="70" zoomScaleSheetLayoutView="85" zoomScalePageLayoutView="70" workbookViewId="0">
      <selection activeCell="A9" sqref="A9"/>
    </sheetView>
  </sheetViews>
  <sheetFormatPr defaultRowHeight="15" x14ac:dyDescent="0.25"/>
  <cols>
    <col min="3" max="3" width="10.7109375" customWidth="1"/>
    <col min="4" max="6" width="11.7109375" customWidth="1"/>
    <col min="7" max="7" width="14" customWidth="1"/>
    <col min="8" max="8" width="16.28515625" style="47" customWidth="1"/>
    <col min="9" max="9" width="9.28515625" customWidth="1"/>
    <col min="11" max="11" width="11.28515625" customWidth="1"/>
    <col min="12" max="12" width="10.7109375" customWidth="1"/>
    <col min="13" max="13" width="15.28515625" customWidth="1"/>
    <col min="14" max="16" width="11.7109375" customWidth="1"/>
    <col min="17" max="17" width="13.140625" customWidth="1"/>
  </cols>
  <sheetData>
    <row r="1" spans="1:17" ht="15" customHeight="1" x14ac:dyDescent="0.25">
      <c r="N1" s="108"/>
      <c r="O1" s="108"/>
      <c r="P1" s="108"/>
    </row>
    <row r="2" spans="1:17" ht="15" customHeight="1" x14ac:dyDescent="0.25">
      <c r="E2" s="27" t="s">
        <v>235</v>
      </c>
      <c r="F2" s="27"/>
      <c r="G2" s="27"/>
      <c r="H2" s="27"/>
      <c r="J2" s="1" t="s">
        <v>253</v>
      </c>
      <c r="K2" s="1"/>
      <c r="L2" s="1"/>
      <c r="N2" s="108"/>
      <c r="O2" s="108"/>
      <c r="P2" s="108"/>
    </row>
    <row r="3" spans="1:17" ht="15" customHeight="1" x14ac:dyDescent="0.25">
      <c r="E3" s="27" t="s">
        <v>233</v>
      </c>
      <c r="F3" s="27"/>
      <c r="G3" s="27"/>
      <c r="H3" s="27"/>
      <c r="J3" s="1"/>
      <c r="K3" s="1"/>
      <c r="L3" s="1"/>
      <c r="N3" s="108"/>
      <c r="O3" s="108"/>
      <c r="P3" s="108"/>
    </row>
    <row r="4" spans="1:17" ht="15" customHeight="1" x14ac:dyDescent="0.25">
      <c r="E4" s="27" t="s">
        <v>234</v>
      </c>
      <c r="F4" s="27"/>
      <c r="G4" s="27"/>
      <c r="H4" s="27"/>
      <c r="I4" s="41"/>
      <c r="J4" s="1"/>
      <c r="K4" s="1"/>
      <c r="L4" s="1"/>
      <c r="N4" s="108"/>
      <c r="O4" s="108"/>
      <c r="P4" s="108"/>
    </row>
    <row r="5" spans="1:17" ht="15" customHeight="1" x14ac:dyDescent="0.25">
      <c r="E5" s="27" t="s">
        <v>241</v>
      </c>
      <c r="F5" s="27"/>
      <c r="G5" s="27"/>
      <c r="H5" s="27"/>
      <c r="I5" s="41"/>
      <c r="J5" s="1"/>
      <c r="K5" s="1"/>
      <c r="L5" s="1"/>
      <c r="N5" s="108"/>
      <c r="O5" s="109"/>
      <c r="P5" s="109"/>
    </row>
    <row r="6" spans="1:17" ht="15.75" customHeight="1" x14ac:dyDescent="0.25">
      <c r="E6" s="27" t="s">
        <v>242</v>
      </c>
      <c r="F6" s="27"/>
      <c r="G6" s="27"/>
      <c r="H6" s="27"/>
      <c r="I6" s="42"/>
      <c r="J6" s="1"/>
      <c r="K6" s="1"/>
      <c r="L6" s="1"/>
      <c r="N6" s="109"/>
      <c r="O6" s="109"/>
      <c r="P6" s="109"/>
    </row>
    <row r="7" spans="1:17" ht="20.25" customHeight="1" x14ac:dyDescent="0.25">
      <c r="E7" s="137" t="s">
        <v>252</v>
      </c>
      <c r="F7" s="137"/>
      <c r="G7" s="137"/>
      <c r="H7" s="137"/>
      <c r="I7" s="42"/>
      <c r="K7" s="24" t="s">
        <v>189</v>
      </c>
      <c r="N7" s="108"/>
      <c r="O7" s="109"/>
      <c r="P7" s="109"/>
    </row>
    <row r="8" spans="1:17" ht="18.75" x14ac:dyDescent="0.3">
      <c r="B8" s="105">
        <v>44298</v>
      </c>
      <c r="C8" s="106"/>
      <c r="D8" s="106"/>
      <c r="E8" s="28" t="s">
        <v>251</v>
      </c>
      <c r="F8" s="27"/>
      <c r="G8" s="27"/>
      <c r="H8" s="27"/>
      <c r="I8" s="42"/>
      <c r="N8" s="109"/>
      <c r="O8" s="109"/>
      <c r="P8" s="109"/>
    </row>
    <row r="9" spans="1:17" ht="16.5" customHeight="1" thickBot="1" x14ac:dyDescent="0.3"/>
    <row r="10" spans="1:17" ht="15.75" customHeight="1" thickBot="1" x14ac:dyDescent="0.3">
      <c r="A10" s="102" t="s">
        <v>0</v>
      </c>
      <c r="B10" s="110"/>
      <c r="C10" s="9" t="s">
        <v>1</v>
      </c>
      <c r="D10" s="95" t="s">
        <v>159</v>
      </c>
      <c r="E10" s="96"/>
      <c r="F10" s="113"/>
      <c r="G10" s="7" t="s">
        <v>218</v>
      </c>
      <c r="H10" s="125" t="s">
        <v>255</v>
      </c>
      <c r="J10" s="102" t="s">
        <v>0</v>
      </c>
      <c r="K10" s="110"/>
      <c r="L10" s="9" t="s">
        <v>1</v>
      </c>
      <c r="M10" s="95" t="s">
        <v>69</v>
      </c>
      <c r="N10" s="96"/>
      <c r="O10" s="113"/>
      <c r="P10" s="7" t="s">
        <v>218</v>
      </c>
      <c r="Q10" s="125" t="s">
        <v>255</v>
      </c>
    </row>
    <row r="11" spans="1:17" ht="15.75" customHeight="1" x14ac:dyDescent="0.25">
      <c r="A11" s="111" t="s">
        <v>67</v>
      </c>
      <c r="B11" s="112"/>
      <c r="C11" s="52" t="s">
        <v>17</v>
      </c>
      <c r="D11" s="43" t="s">
        <v>219</v>
      </c>
      <c r="E11" s="43" t="s">
        <v>258</v>
      </c>
      <c r="F11" s="43" t="s">
        <v>220</v>
      </c>
      <c r="G11" s="10" t="s">
        <v>4</v>
      </c>
      <c r="H11" s="134"/>
      <c r="J11" s="111" t="s">
        <v>70</v>
      </c>
      <c r="K11" s="112"/>
      <c r="L11" s="52" t="s">
        <v>17</v>
      </c>
      <c r="M11" s="43" t="s">
        <v>219</v>
      </c>
      <c r="N11" s="43" t="s">
        <v>258</v>
      </c>
      <c r="O11" s="43" t="s">
        <v>220</v>
      </c>
      <c r="P11" s="43" t="s">
        <v>4</v>
      </c>
      <c r="Q11" s="134"/>
    </row>
    <row r="12" spans="1:17" ht="15" customHeight="1" x14ac:dyDescent="0.25">
      <c r="A12" s="98" t="s">
        <v>168</v>
      </c>
      <c r="B12" s="98"/>
      <c r="C12" s="37" t="s">
        <v>109</v>
      </c>
      <c r="D12" s="35">
        <f t="shared" ref="D12:D29" si="0">(F12+2200)*G12/1000</f>
        <v>46.80885</v>
      </c>
      <c r="E12" s="35">
        <f t="shared" ref="E12:E29" si="1">F12+1000</f>
        <v>37485</v>
      </c>
      <c r="F12" s="70">
        <v>36485</v>
      </c>
      <c r="G12" s="37">
        <v>1.21</v>
      </c>
      <c r="H12" s="37">
        <v>4.5</v>
      </c>
      <c r="J12" s="98" t="s">
        <v>186</v>
      </c>
      <c r="K12" s="98"/>
      <c r="L12" s="37" t="s">
        <v>109</v>
      </c>
      <c r="M12" s="35">
        <f t="shared" ref="M12:M30" si="2">(O12+2200)*P12/1000</f>
        <v>36.9754</v>
      </c>
      <c r="N12" s="35">
        <f>O12+1000</f>
        <v>36530</v>
      </c>
      <c r="O12" s="70">
        <v>35530</v>
      </c>
      <c r="P12" s="37">
        <v>0.98</v>
      </c>
      <c r="Q12" s="30">
        <v>2</v>
      </c>
    </row>
    <row r="13" spans="1:17" ht="15" customHeight="1" x14ac:dyDescent="0.25">
      <c r="A13" s="98" t="s">
        <v>169</v>
      </c>
      <c r="B13" s="98"/>
      <c r="C13" s="37" t="s">
        <v>109</v>
      </c>
      <c r="D13" s="35">
        <f t="shared" si="0"/>
        <v>51.837900000000005</v>
      </c>
      <c r="E13" s="35">
        <f t="shared" si="1"/>
        <v>37485</v>
      </c>
      <c r="F13" s="70">
        <v>36485</v>
      </c>
      <c r="G13" s="37">
        <v>1.34</v>
      </c>
      <c r="H13" s="37">
        <v>4.5</v>
      </c>
      <c r="J13" s="98" t="s">
        <v>98</v>
      </c>
      <c r="K13" s="98"/>
      <c r="L13" s="37" t="s">
        <v>109</v>
      </c>
      <c r="M13" s="35">
        <f t="shared" si="2"/>
        <v>46.168750000000003</v>
      </c>
      <c r="N13" s="35">
        <f t="shared" ref="N13:N30" si="3">O13+650</f>
        <v>35385</v>
      </c>
      <c r="O13" s="70">
        <v>34735</v>
      </c>
      <c r="P13" s="37">
        <v>1.25</v>
      </c>
      <c r="Q13" s="30">
        <v>2.5</v>
      </c>
    </row>
    <row r="14" spans="1:17" ht="15" customHeight="1" x14ac:dyDescent="0.25">
      <c r="A14" s="98" t="s">
        <v>170</v>
      </c>
      <c r="B14" s="98"/>
      <c r="C14" s="37" t="s">
        <v>109</v>
      </c>
      <c r="D14" s="35">
        <f t="shared" si="0"/>
        <v>57.661199999999994</v>
      </c>
      <c r="E14" s="35">
        <f t="shared" si="1"/>
        <v>36735</v>
      </c>
      <c r="F14" s="70">
        <v>35735</v>
      </c>
      <c r="G14" s="37">
        <v>1.52</v>
      </c>
      <c r="H14" s="37">
        <v>5</v>
      </c>
      <c r="J14" s="98" t="s">
        <v>99</v>
      </c>
      <c r="K14" s="98"/>
      <c r="L14" s="37" t="s">
        <v>109</v>
      </c>
      <c r="M14" s="35">
        <f t="shared" si="2"/>
        <v>53.523415</v>
      </c>
      <c r="N14" s="35">
        <f t="shared" si="3"/>
        <v>35135</v>
      </c>
      <c r="O14" s="70">
        <v>34485</v>
      </c>
      <c r="P14" s="37">
        <v>1.4590000000000001</v>
      </c>
      <c r="Q14" s="30">
        <v>3.5</v>
      </c>
    </row>
    <row r="15" spans="1:17" s="90" customFormat="1" ht="15" customHeight="1" x14ac:dyDescent="0.25">
      <c r="A15" s="98" t="s">
        <v>171</v>
      </c>
      <c r="B15" s="98"/>
      <c r="C15" s="37" t="s">
        <v>109</v>
      </c>
      <c r="D15" s="35">
        <f t="shared" si="0"/>
        <v>65.627549999999999</v>
      </c>
      <c r="E15" s="35">
        <f t="shared" si="1"/>
        <v>36735</v>
      </c>
      <c r="F15" s="70">
        <v>35735</v>
      </c>
      <c r="G15" s="37">
        <v>1.73</v>
      </c>
      <c r="H15" s="37">
        <v>5</v>
      </c>
      <c r="J15" s="98" t="s">
        <v>100</v>
      </c>
      <c r="K15" s="98"/>
      <c r="L15" s="37" t="s">
        <v>109</v>
      </c>
      <c r="M15" s="35">
        <f t="shared" si="2"/>
        <v>65.299300000000002</v>
      </c>
      <c r="N15" s="35">
        <f t="shared" si="3"/>
        <v>35135</v>
      </c>
      <c r="O15" s="70">
        <v>34485</v>
      </c>
      <c r="P15" s="37">
        <v>1.78</v>
      </c>
      <c r="Q15" s="30">
        <v>4</v>
      </c>
    </row>
    <row r="16" spans="1:17" s="90" customFormat="1" ht="15" customHeight="1" x14ac:dyDescent="0.25">
      <c r="A16" s="98" t="s">
        <v>282</v>
      </c>
      <c r="B16" s="98"/>
      <c r="C16" s="37" t="s">
        <v>109</v>
      </c>
      <c r="D16" s="35">
        <f t="shared" si="0"/>
        <v>72.076499999999996</v>
      </c>
      <c r="E16" s="35">
        <f t="shared" si="1"/>
        <v>36735</v>
      </c>
      <c r="F16" s="70">
        <v>35735</v>
      </c>
      <c r="G16" s="37">
        <v>1.9</v>
      </c>
      <c r="H16" s="37">
        <v>5</v>
      </c>
      <c r="J16" s="98" t="s">
        <v>305</v>
      </c>
      <c r="K16" s="98"/>
      <c r="L16" s="37" t="s">
        <v>109</v>
      </c>
      <c r="M16" s="35">
        <f t="shared" si="2"/>
        <v>96.031000000000006</v>
      </c>
      <c r="N16" s="35">
        <f t="shared" si="3"/>
        <v>35385</v>
      </c>
      <c r="O16" s="70">
        <v>34735</v>
      </c>
      <c r="P16" s="37">
        <v>2.6</v>
      </c>
      <c r="Q16" s="89">
        <v>5</v>
      </c>
    </row>
    <row r="17" spans="1:17" x14ac:dyDescent="0.25">
      <c r="A17" s="98" t="s">
        <v>172</v>
      </c>
      <c r="B17" s="98"/>
      <c r="C17" s="37" t="s">
        <v>109</v>
      </c>
      <c r="D17" s="35">
        <f t="shared" si="0"/>
        <v>83.660700000000006</v>
      </c>
      <c r="E17" s="35">
        <f t="shared" si="1"/>
        <v>36485</v>
      </c>
      <c r="F17" s="70">
        <v>35485</v>
      </c>
      <c r="G17" s="37">
        <v>2.2200000000000002</v>
      </c>
      <c r="H17" s="37">
        <v>5.5</v>
      </c>
      <c r="J17" s="98" t="s">
        <v>101</v>
      </c>
      <c r="K17" s="98"/>
      <c r="L17" s="37" t="s">
        <v>109</v>
      </c>
      <c r="M17" s="35">
        <f t="shared" si="2"/>
        <v>89.511399999999995</v>
      </c>
      <c r="N17" s="35">
        <f t="shared" si="3"/>
        <v>35135</v>
      </c>
      <c r="O17" s="70">
        <v>34485</v>
      </c>
      <c r="P17" s="37">
        <v>2.44</v>
      </c>
      <c r="Q17" s="30">
        <v>5.5</v>
      </c>
    </row>
    <row r="18" spans="1:17" x14ac:dyDescent="0.25">
      <c r="A18" s="98" t="s">
        <v>173</v>
      </c>
      <c r="B18" s="98"/>
      <c r="C18" s="37" t="s">
        <v>109</v>
      </c>
      <c r="D18" s="35">
        <f t="shared" si="0"/>
        <v>94.589349999999996</v>
      </c>
      <c r="E18" s="35">
        <f t="shared" si="1"/>
        <v>36485</v>
      </c>
      <c r="F18" s="70">
        <v>35485</v>
      </c>
      <c r="G18" s="37">
        <v>2.5099999999999998</v>
      </c>
      <c r="H18" s="37">
        <v>5.5</v>
      </c>
      <c r="J18" s="98" t="s">
        <v>238</v>
      </c>
      <c r="K18" s="98"/>
      <c r="L18" s="37" t="s">
        <v>109</v>
      </c>
      <c r="M18" s="35">
        <f t="shared" si="2"/>
        <v>130.38055</v>
      </c>
      <c r="N18" s="35">
        <f t="shared" si="3"/>
        <v>35385</v>
      </c>
      <c r="O18" s="70">
        <v>34735</v>
      </c>
      <c r="P18" s="37">
        <v>3.53</v>
      </c>
      <c r="Q18" s="30">
        <v>5.5</v>
      </c>
    </row>
    <row r="19" spans="1:17" x14ac:dyDescent="0.25">
      <c r="A19" s="98" t="s">
        <v>283</v>
      </c>
      <c r="B19" s="98"/>
      <c r="C19" s="37" t="s">
        <v>109</v>
      </c>
      <c r="D19" s="35">
        <f t="shared" si="0"/>
        <v>47.106250000000003</v>
      </c>
      <c r="E19" s="35">
        <f t="shared" si="1"/>
        <v>36485</v>
      </c>
      <c r="F19" s="70">
        <v>35485</v>
      </c>
      <c r="G19" s="59">
        <v>1.25</v>
      </c>
      <c r="H19" s="37">
        <v>6</v>
      </c>
      <c r="J19" s="98" t="s">
        <v>102</v>
      </c>
      <c r="K19" s="98"/>
      <c r="L19" s="37" t="s">
        <v>109</v>
      </c>
      <c r="M19" s="35">
        <f t="shared" si="2"/>
        <v>114.09034999999999</v>
      </c>
      <c r="N19" s="35">
        <f t="shared" si="3"/>
        <v>35135</v>
      </c>
      <c r="O19" s="70">
        <v>34485</v>
      </c>
      <c r="P19" s="37">
        <v>3.11</v>
      </c>
      <c r="Q19" s="30">
        <v>6.5</v>
      </c>
    </row>
    <row r="20" spans="1:17" s="90" customFormat="1" x14ac:dyDescent="0.25">
      <c r="A20" s="98" t="s">
        <v>284</v>
      </c>
      <c r="B20" s="98"/>
      <c r="C20" s="37" t="s">
        <v>109</v>
      </c>
      <c r="D20" s="35">
        <f t="shared" si="0"/>
        <v>94.589349999999996</v>
      </c>
      <c r="E20" s="35">
        <f t="shared" si="1"/>
        <v>36485</v>
      </c>
      <c r="F20" s="70">
        <v>35485</v>
      </c>
      <c r="G20" s="37">
        <v>2.5099999999999998</v>
      </c>
      <c r="H20" s="37">
        <v>6</v>
      </c>
      <c r="J20" s="98" t="s">
        <v>103</v>
      </c>
      <c r="K20" s="98"/>
      <c r="L20" s="37" t="s">
        <v>109</v>
      </c>
      <c r="M20" s="35">
        <f t="shared" si="2"/>
        <v>166.94619999999998</v>
      </c>
      <c r="N20" s="35">
        <f t="shared" si="3"/>
        <v>35385</v>
      </c>
      <c r="O20" s="70">
        <v>34735</v>
      </c>
      <c r="P20" s="37">
        <v>4.5199999999999996</v>
      </c>
      <c r="Q20" s="30">
        <v>6.5</v>
      </c>
    </row>
    <row r="21" spans="1:17" s="90" customFormat="1" x14ac:dyDescent="0.25">
      <c r="A21" s="98" t="s">
        <v>174</v>
      </c>
      <c r="B21" s="98"/>
      <c r="C21" s="37" t="s">
        <v>109</v>
      </c>
      <c r="D21" s="35">
        <f t="shared" si="0"/>
        <v>107.77909999999999</v>
      </c>
      <c r="E21" s="35">
        <f t="shared" si="1"/>
        <v>36485</v>
      </c>
      <c r="F21" s="70">
        <v>35485</v>
      </c>
      <c r="G21" s="37">
        <v>2.86</v>
      </c>
      <c r="H21" s="37">
        <v>6</v>
      </c>
      <c r="J21" s="98" t="s">
        <v>104</v>
      </c>
      <c r="K21" s="98"/>
      <c r="L21" s="37" t="s">
        <v>109</v>
      </c>
      <c r="M21" s="35">
        <f t="shared" si="2"/>
        <v>138.87560000000002</v>
      </c>
      <c r="N21" s="35">
        <f t="shared" si="3"/>
        <v>35385</v>
      </c>
      <c r="O21" s="70">
        <v>34735</v>
      </c>
      <c r="P21" s="37">
        <v>3.76</v>
      </c>
      <c r="Q21" s="30">
        <v>8</v>
      </c>
    </row>
    <row r="22" spans="1:17" s="90" customFormat="1" x14ac:dyDescent="0.25">
      <c r="A22" s="98" t="s">
        <v>175</v>
      </c>
      <c r="B22" s="98"/>
      <c r="C22" s="37" t="s">
        <v>109</v>
      </c>
      <c r="D22" s="35">
        <f t="shared" si="0"/>
        <v>122.0994</v>
      </c>
      <c r="E22" s="35">
        <f t="shared" si="1"/>
        <v>36485</v>
      </c>
      <c r="F22" s="70">
        <v>35485</v>
      </c>
      <c r="G22" s="37">
        <v>3.24</v>
      </c>
      <c r="H22" s="37">
        <v>6</v>
      </c>
      <c r="J22" s="98" t="s">
        <v>306</v>
      </c>
      <c r="K22" s="98"/>
      <c r="L22" s="37" t="s">
        <v>109</v>
      </c>
      <c r="M22" s="35">
        <f t="shared" si="2"/>
        <v>205.89250000000001</v>
      </c>
      <c r="N22" s="35">
        <f t="shared" si="3"/>
        <v>35885</v>
      </c>
      <c r="O22" s="70">
        <v>35235</v>
      </c>
      <c r="P22" s="37">
        <v>5.5</v>
      </c>
      <c r="Q22" s="89">
        <v>9</v>
      </c>
    </row>
    <row r="23" spans="1:17" x14ac:dyDescent="0.25">
      <c r="A23" s="98" t="s">
        <v>295</v>
      </c>
      <c r="B23" s="98"/>
      <c r="C23" s="37" t="s">
        <v>109</v>
      </c>
      <c r="D23" s="35">
        <f t="shared" si="0"/>
        <v>145.4641</v>
      </c>
      <c r="E23" s="35">
        <f t="shared" si="1"/>
        <v>36485</v>
      </c>
      <c r="F23" s="70">
        <v>35485</v>
      </c>
      <c r="G23" s="37">
        <v>3.86</v>
      </c>
      <c r="H23" s="37">
        <v>6.5</v>
      </c>
      <c r="J23" s="98" t="s">
        <v>105</v>
      </c>
      <c r="K23" s="98"/>
      <c r="L23" s="37" t="s">
        <v>187</v>
      </c>
      <c r="M23" s="35">
        <f t="shared" si="2"/>
        <v>280.0138</v>
      </c>
      <c r="N23" s="35">
        <f t="shared" si="3"/>
        <v>35885</v>
      </c>
      <c r="O23" s="70">
        <v>35235</v>
      </c>
      <c r="P23" s="37">
        <v>7.48</v>
      </c>
      <c r="Q23" s="30">
        <v>10</v>
      </c>
    </row>
    <row r="24" spans="1:17" s="90" customFormat="1" x14ac:dyDescent="0.25">
      <c r="A24" s="98" t="s">
        <v>285</v>
      </c>
      <c r="B24" s="98"/>
      <c r="C24" s="37" t="s">
        <v>109</v>
      </c>
      <c r="D24" s="35">
        <f t="shared" si="0"/>
        <v>53.512699999999995</v>
      </c>
      <c r="E24" s="35">
        <f t="shared" si="1"/>
        <v>36485</v>
      </c>
      <c r="F24" s="70">
        <v>35485</v>
      </c>
      <c r="G24" s="37">
        <v>1.42</v>
      </c>
      <c r="H24" s="37">
        <v>6.5</v>
      </c>
      <c r="J24" s="98" t="s">
        <v>307</v>
      </c>
      <c r="K24" s="98"/>
      <c r="L24" s="37" t="s">
        <v>187</v>
      </c>
      <c r="M24" s="35">
        <f t="shared" si="2"/>
        <v>365.36559999999997</v>
      </c>
      <c r="N24" s="35">
        <f t="shared" si="3"/>
        <v>35885</v>
      </c>
      <c r="O24" s="70">
        <v>35235</v>
      </c>
      <c r="P24" s="37">
        <v>9.76</v>
      </c>
      <c r="Q24" s="89">
        <v>12</v>
      </c>
    </row>
    <row r="25" spans="1:17" x14ac:dyDescent="0.25">
      <c r="A25" s="98" t="s">
        <v>176</v>
      </c>
      <c r="B25" s="98"/>
      <c r="C25" s="37" t="s">
        <v>109</v>
      </c>
      <c r="D25" s="35">
        <f t="shared" si="0"/>
        <v>131.52064999999999</v>
      </c>
      <c r="E25" s="35">
        <f t="shared" si="1"/>
        <v>36485</v>
      </c>
      <c r="F25" s="70">
        <v>35485</v>
      </c>
      <c r="G25" s="37">
        <v>3.49</v>
      </c>
      <c r="H25" s="37">
        <v>6.5</v>
      </c>
      <c r="J25" s="98" t="s">
        <v>106</v>
      </c>
      <c r="K25" s="98"/>
      <c r="L25" s="37" t="s">
        <v>187</v>
      </c>
      <c r="M25" s="35">
        <f t="shared" si="2"/>
        <v>354.13510000000002</v>
      </c>
      <c r="N25" s="35">
        <f t="shared" si="3"/>
        <v>35885</v>
      </c>
      <c r="O25" s="70">
        <v>35235</v>
      </c>
      <c r="P25" s="37">
        <v>9.4600000000000009</v>
      </c>
      <c r="Q25" s="30">
        <v>13</v>
      </c>
    </row>
    <row r="26" spans="1:17" s="90" customFormat="1" x14ac:dyDescent="0.25">
      <c r="A26" s="98" t="s">
        <v>177</v>
      </c>
      <c r="B26" s="98"/>
      <c r="C26" s="37" t="s">
        <v>109</v>
      </c>
      <c r="D26" s="35">
        <f t="shared" si="0"/>
        <v>151.87055000000001</v>
      </c>
      <c r="E26" s="35">
        <f t="shared" si="1"/>
        <v>36485</v>
      </c>
      <c r="F26" s="70">
        <v>35485</v>
      </c>
      <c r="G26" s="37">
        <v>4.03</v>
      </c>
      <c r="H26" s="37">
        <v>6.5</v>
      </c>
      <c r="J26" s="98" t="s">
        <v>107</v>
      </c>
      <c r="K26" s="98"/>
      <c r="L26" s="37" t="s">
        <v>187</v>
      </c>
      <c r="M26" s="35">
        <f t="shared" si="2"/>
        <v>471.53204999999997</v>
      </c>
      <c r="N26" s="35">
        <f t="shared" si="3"/>
        <v>36385</v>
      </c>
      <c r="O26" s="70">
        <v>35735</v>
      </c>
      <c r="P26" s="37">
        <v>12.43</v>
      </c>
      <c r="Q26" s="30">
        <v>13</v>
      </c>
    </row>
    <row r="27" spans="1:17" s="90" customFormat="1" x14ac:dyDescent="0.25">
      <c r="A27" s="98" t="s">
        <v>294</v>
      </c>
      <c r="B27" s="98"/>
      <c r="C27" s="37" t="s">
        <v>109</v>
      </c>
      <c r="D27" s="35">
        <f t="shared" si="0"/>
        <v>167.32140000000001</v>
      </c>
      <c r="E27" s="35">
        <f t="shared" si="1"/>
        <v>36485</v>
      </c>
      <c r="F27" s="70">
        <v>35485</v>
      </c>
      <c r="G27" s="37">
        <v>4.4400000000000004</v>
      </c>
      <c r="H27" s="37">
        <v>7.5</v>
      </c>
      <c r="J27" s="98" t="s">
        <v>250</v>
      </c>
      <c r="K27" s="98"/>
      <c r="L27" s="37" t="s">
        <v>187</v>
      </c>
      <c r="M27" s="35">
        <f t="shared" si="2"/>
        <v>571.68044999999995</v>
      </c>
      <c r="N27" s="35">
        <f t="shared" si="3"/>
        <v>36385</v>
      </c>
      <c r="O27" s="70">
        <v>35735</v>
      </c>
      <c r="P27" s="37">
        <v>15.07</v>
      </c>
      <c r="Q27" s="30">
        <v>15</v>
      </c>
    </row>
    <row r="28" spans="1:17" s="90" customFormat="1" x14ac:dyDescent="0.25">
      <c r="A28" s="98" t="s">
        <v>178</v>
      </c>
      <c r="B28" s="98"/>
      <c r="C28" s="37" t="s">
        <v>109</v>
      </c>
      <c r="D28" s="35">
        <f t="shared" si="0"/>
        <v>166.5677</v>
      </c>
      <c r="E28" s="35">
        <f t="shared" si="1"/>
        <v>36485</v>
      </c>
      <c r="F28" s="70">
        <v>35485</v>
      </c>
      <c r="G28" s="37">
        <v>4.42</v>
      </c>
      <c r="H28" s="37">
        <v>7.5</v>
      </c>
      <c r="J28" s="98" t="s">
        <v>308</v>
      </c>
      <c r="K28" s="98"/>
      <c r="L28" s="37" t="s">
        <v>187</v>
      </c>
      <c r="M28" s="35">
        <f t="shared" si="2"/>
        <v>833.81130000000007</v>
      </c>
      <c r="N28" s="35">
        <f t="shared" si="3"/>
        <v>36385</v>
      </c>
      <c r="O28" s="70">
        <v>35735</v>
      </c>
      <c r="P28" s="37">
        <v>21.98</v>
      </c>
      <c r="Q28" s="89">
        <v>20</v>
      </c>
    </row>
    <row r="29" spans="1:17" x14ac:dyDescent="0.25">
      <c r="A29" s="98" t="s">
        <v>179</v>
      </c>
      <c r="B29" s="98"/>
      <c r="C29" s="37" t="s">
        <v>109</v>
      </c>
      <c r="D29" s="35">
        <f t="shared" si="0"/>
        <v>192.94720000000001</v>
      </c>
      <c r="E29" s="35">
        <f t="shared" si="1"/>
        <v>36485</v>
      </c>
      <c r="F29" s="70">
        <v>35485</v>
      </c>
      <c r="G29" s="37">
        <v>5.12</v>
      </c>
      <c r="H29" s="37">
        <v>7.5</v>
      </c>
      <c r="J29" s="98" t="s">
        <v>108</v>
      </c>
      <c r="K29" s="98"/>
      <c r="L29" s="37" t="s">
        <v>187</v>
      </c>
      <c r="M29" s="35">
        <f t="shared" si="2"/>
        <v>671.44949999999994</v>
      </c>
      <c r="N29" s="35">
        <f t="shared" si="3"/>
        <v>36385</v>
      </c>
      <c r="O29" s="70">
        <v>35735</v>
      </c>
      <c r="P29" s="37">
        <v>17.7</v>
      </c>
      <c r="Q29" s="89">
        <v>20</v>
      </c>
    </row>
    <row r="30" spans="1:17" s="90" customFormat="1" x14ac:dyDescent="0.25">
      <c r="J30" s="98" t="s">
        <v>309</v>
      </c>
      <c r="K30" s="98"/>
      <c r="L30" s="37" t="s">
        <v>187</v>
      </c>
      <c r="M30" s="35">
        <f t="shared" si="2"/>
        <v>1417.4775</v>
      </c>
      <c r="N30" s="35">
        <f t="shared" si="3"/>
        <v>37285</v>
      </c>
      <c r="O30" s="70">
        <v>36635</v>
      </c>
      <c r="P30" s="37">
        <v>36.5</v>
      </c>
      <c r="Q30" s="89"/>
    </row>
    <row r="32" spans="1:17" s="90" customFormat="1" x14ac:dyDescent="0.25"/>
    <row r="35" spans="1:18" ht="15.75" thickBot="1" x14ac:dyDescent="0.3">
      <c r="A35" s="45"/>
      <c r="B35" s="45"/>
      <c r="G35" s="13"/>
      <c r="H35" s="46"/>
    </row>
    <row r="36" spans="1:18" ht="15.75" thickBot="1" x14ac:dyDescent="0.3">
      <c r="A36" s="102" t="s">
        <v>0</v>
      </c>
      <c r="B36" s="110"/>
      <c r="C36" s="9" t="s">
        <v>1</v>
      </c>
      <c r="D36" s="95" t="s">
        <v>161</v>
      </c>
      <c r="E36" s="96"/>
      <c r="F36" s="113"/>
      <c r="G36" s="7" t="s">
        <v>218</v>
      </c>
      <c r="H36" s="125" t="s">
        <v>255</v>
      </c>
      <c r="J36" s="102" t="s">
        <v>0</v>
      </c>
      <c r="K36" s="103"/>
      <c r="L36" s="9" t="s">
        <v>1</v>
      </c>
      <c r="M36" s="95" t="s">
        <v>160</v>
      </c>
      <c r="N36" s="96"/>
      <c r="O36" s="113"/>
      <c r="P36" s="7" t="s">
        <v>218</v>
      </c>
      <c r="Q36" s="125" t="s">
        <v>255</v>
      </c>
    </row>
    <row r="37" spans="1:18" x14ac:dyDescent="0.25">
      <c r="A37" s="111" t="s">
        <v>68</v>
      </c>
      <c r="B37" s="112"/>
      <c r="C37" s="52" t="s">
        <v>17</v>
      </c>
      <c r="D37" s="43" t="s">
        <v>219</v>
      </c>
      <c r="E37" s="43" t="s">
        <v>258</v>
      </c>
      <c r="F37" s="43" t="s">
        <v>220</v>
      </c>
      <c r="G37" s="43" t="s">
        <v>4</v>
      </c>
      <c r="H37" s="134"/>
      <c r="J37" s="111" t="s">
        <v>120</v>
      </c>
      <c r="K37" s="112"/>
      <c r="L37" s="52" t="s">
        <v>17</v>
      </c>
      <c r="M37" s="43" t="s">
        <v>219</v>
      </c>
      <c r="N37" s="43" t="s">
        <v>258</v>
      </c>
      <c r="O37" s="43" t="s">
        <v>220</v>
      </c>
      <c r="P37" s="43" t="s">
        <v>4</v>
      </c>
      <c r="Q37" s="134"/>
    </row>
    <row r="38" spans="1:18" x14ac:dyDescent="0.25">
      <c r="A38" s="98" t="s">
        <v>286</v>
      </c>
      <c r="B38" s="98"/>
      <c r="C38" s="37" t="s">
        <v>254</v>
      </c>
      <c r="D38" s="35">
        <f t="shared" ref="D38:D69" si="4">(F38+2200)*G38/1000</f>
        <v>129.63639999999998</v>
      </c>
      <c r="E38" s="35">
        <f t="shared" ref="E38:E69" si="5">F38+1000</f>
        <v>36485</v>
      </c>
      <c r="F38" s="70">
        <v>35485</v>
      </c>
      <c r="G38" s="37">
        <v>3.44</v>
      </c>
      <c r="H38" s="37">
        <v>7.5</v>
      </c>
      <c r="J38" s="98" t="s">
        <v>110</v>
      </c>
      <c r="K38" s="98"/>
      <c r="L38" s="37" t="s">
        <v>109</v>
      </c>
      <c r="M38" s="35">
        <f t="shared" ref="M38:M57" si="6">(O38+2200)*P38/1000</f>
        <v>53.560099999999998</v>
      </c>
      <c r="N38" s="35">
        <f t="shared" ref="N38:N43" si="7">O38+1000</f>
        <v>35485</v>
      </c>
      <c r="O38" s="70">
        <v>34485</v>
      </c>
      <c r="P38" s="37">
        <v>1.46</v>
      </c>
      <c r="Q38" s="30">
        <v>4</v>
      </c>
      <c r="R38" s="93"/>
    </row>
    <row r="39" spans="1:18" s="90" customFormat="1" x14ac:dyDescent="0.25">
      <c r="A39" s="98" t="s">
        <v>83</v>
      </c>
      <c r="B39" s="98"/>
      <c r="C39" s="37" t="s">
        <v>254</v>
      </c>
      <c r="D39" s="35">
        <f t="shared" si="4"/>
        <v>157.90015000000002</v>
      </c>
      <c r="E39" s="35">
        <f t="shared" si="5"/>
        <v>36485</v>
      </c>
      <c r="F39" s="70">
        <v>35485</v>
      </c>
      <c r="G39" s="37">
        <v>4.1900000000000004</v>
      </c>
      <c r="H39" s="37">
        <v>7.5</v>
      </c>
      <c r="J39" s="98" t="s">
        <v>310</v>
      </c>
      <c r="K39" s="98"/>
      <c r="L39" s="37" t="s">
        <v>109</v>
      </c>
      <c r="M39" s="35">
        <f t="shared" si="6"/>
        <v>60.619699999999995</v>
      </c>
      <c r="N39" s="35">
        <f t="shared" si="7"/>
        <v>35990</v>
      </c>
      <c r="O39" s="70">
        <v>34990</v>
      </c>
      <c r="P39" s="37">
        <v>1.63</v>
      </c>
      <c r="Q39" s="89">
        <v>4</v>
      </c>
      <c r="R39" s="93"/>
    </row>
    <row r="40" spans="1:18" s="90" customFormat="1" x14ac:dyDescent="0.25">
      <c r="A40" s="98" t="s">
        <v>84</v>
      </c>
      <c r="B40" s="98"/>
      <c r="C40" s="37" t="s">
        <v>254</v>
      </c>
      <c r="D40" s="35">
        <f t="shared" si="4"/>
        <v>182.77225000000001</v>
      </c>
      <c r="E40" s="35">
        <f t="shared" si="5"/>
        <v>36485</v>
      </c>
      <c r="F40" s="70">
        <v>35485</v>
      </c>
      <c r="G40" s="37">
        <v>4.8499999999999996</v>
      </c>
      <c r="H40" s="37">
        <v>7.5</v>
      </c>
      <c r="J40" s="98" t="s">
        <v>111</v>
      </c>
      <c r="K40" s="98"/>
      <c r="L40" s="37" t="s">
        <v>109</v>
      </c>
      <c r="M40" s="35">
        <f>(O40+2200)*P40/1000</f>
        <v>67.13355</v>
      </c>
      <c r="N40" s="35">
        <f t="shared" si="7"/>
        <v>35485</v>
      </c>
      <c r="O40" s="70">
        <v>34485</v>
      </c>
      <c r="P40" s="37">
        <v>1.83</v>
      </c>
      <c r="Q40" s="30">
        <v>4</v>
      </c>
      <c r="R40" s="93"/>
    </row>
    <row r="41" spans="1:18" s="90" customFormat="1" x14ac:dyDescent="0.25">
      <c r="A41" s="98" t="s">
        <v>85</v>
      </c>
      <c r="B41" s="98"/>
      <c r="C41" s="37" t="s">
        <v>254</v>
      </c>
      <c r="D41" s="35">
        <f t="shared" si="4"/>
        <v>214.80449999999999</v>
      </c>
      <c r="E41" s="35">
        <f t="shared" si="5"/>
        <v>36485</v>
      </c>
      <c r="F41" s="70">
        <v>35485</v>
      </c>
      <c r="G41" s="37">
        <v>5.7</v>
      </c>
      <c r="H41" s="37">
        <v>9</v>
      </c>
      <c r="J41" s="98" t="s">
        <v>311</v>
      </c>
      <c r="K41" s="98"/>
      <c r="L41" s="37" t="s">
        <v>109</v>
      </c>
      <c r="M41" s="35">
        <f t="shared" si="6"/>
        <v>96.031000000000006</v>
      </c>
      <c r="N41" s="35">
        <f t="shared" si="7"/>
        <v>35735</v>
      </c>
      <c r="O41" s="70">
        <v>34735</v>
      </c>
      <c r="P41" s="37">
        <v>2.6</v>
      </c>
      <c r="Q41" s="89">
        <v>4</v>
      </c>
      <c r="R41" s="93"/>
    </row>
    <row r="42" spans="1:18" s="90" customFormat="1" x14ac:dyDescent="0.25">
      <c r="A42" s="98" t="s">
        <v>86</v>
      </c>
      <c r="B42" s="98"/>
      <c r="C42" s="37" t="s">
        <v>254</v>
      </c>
      <c r="D42" s="35">
        <f t="shared" si="4"/>
        <v>238.16920000000002</v>
      </c>
      <c r="E42" s="35">
        <f t="shared" si="5"/>
        <v>36485</v>
      </c>
      <c r="F42" s="70">
        <v>35485</v>
      </c>
      <c r="G42" s="37">
        <v>6.32</v>
      </c>
      <c r="H42" s="37">
        <v>9</v>
      </c>
      <c r="J42" s="98" t="s">
        <v>112</v>
      </c>
      <c r="K42" s="98"/>
      <c r="L42" s="37" t="s">
        <v>109</v>
      </c>
      <c r="M42" s="35">
        <f t="shared" si="6"/>
        <v>71.535749999999993</v>
      </c>
      <c r="N42" s="35">
        <f t="shared" si="7"/>
        <v>35485</v>
      </c>
      <c r="O42" s="70">
        <v>34485</v>
      </c>
      <c r="P42" s="37">
        <v>1.95</v>
      </c>
      <c r="Q42" s="30">
        <v>4</v>
      </c>
      <c r="R42" s="93"/>
    </row>
    <row r="43" spans="1:18" x14ac:dyDescent="0.25">
      <c r="A43" s="98" t="s">
        <v>293</v>
      </c>
      <c r="B43" s="98"/>
      <c r="C43" s="37" t="s">
        <v>254</v>
      </c>
      <c r="D43" s="35">
        <f t="shared" si="4"/>
        <v>273.59309999999999</v>
      </c>
      <c r="E43" s="35">
        <f t="shared" si="5"/>
        <v>36485</v>
      </c>
      <c r="F43" s="70">
        <v>35485</v>
      </c>
      <c r="G43" s="37">
        <v>7.26</v>
      </c>
      <c r="H43" s="37">
        <v>9</v>
      </c>
      <c r="J43" s="98" t="s">
        <v>113</v>
      </c>
      <c r="K43" s="98"/>
      <c r="L43" s="37" t="s">
        <v>109</v>
      </c>
      <c r="M43" s="35">
        <f t="shared" si="6"/>
        <v>83.641799999999989</v>
      </c>
      <c r="N43" s="35">
        <f t="shared" si="7"/>
        <v>35485</v>
      </c>
      <c r="O43" s="70">
        <v>34485</v>
      </c>
      <c r="P43" s="37">
        <v>2.2799999999999998</v>
      </c>
      <c r="Q43" s="30">
        <v>5</v>
      </c>
      <c r="R43" s="93"/>
    </row>
    <row r="44" spans="1:18" s="90" customFormat="1" x14ac:dyDescent="0.25">
      <c r="A44" s="98" t="s">
        <v>287</v>
      </c>
      <c r="B44" s="98"/>
      <c r="C44" s="37" t="s">
        <v>254</v>
      </c>
      <c r="D44" s="35">
        <f t="shared" si="4"/>
        <v>205.76009999999999</v>
      </c>
      <c r="E44" s="35">
        <f t="shared" si="5"/>
        <v>36485</v>
      </c>
      <c r="F44" s="70">
        <v>35485</v>
      </c>
      <c r="G44" s="37">
        <v>5.46</v>
      </c>
      <c r="H44" s="37">
        <v>10</v>
      </c>
      <c r="J44" s="98" t="s">
        <v>312</v>
      </c>
      <c r="K44" s="98"/>
      <c r="L44" s="37" t="s">
        <v>109</v>
      </c>
      <c r="M44" s="35">
        <f t="shared" si="6"/>
        <v>122.6242</v>
      </c>
      <c r="N44" s="35">
        <f t="shared" ref="N44:N57" si="8">O44+1000</f>
        <v>35735</v>
      </c>
      <c r="O44" s="70">
        <v>34735</v>
      </c>
      <c r="P44" s="37">
        <v>3.32</v>
      </c>
      <c r="Q44" s="89">
        <v>5</v>
      </c>
      <c r="R44" s="93"/>
    </row>
    <row r="45" spans="1:18" s="90" customFormat="1" x14ac:dyDescent="0.25">
      <c r="A45" s="98" t="s">
        <v>87</v>
      </c>
      <c r="B45" s="98"/>
      <c r="C45" s="37" t="s">
        <v>254</v>
      </c>
      <c r="D45" s="35">
        <f t="shared" si="4"/>
        <v>252.48949999999999</v>
      </c>
      <c r="E45" s="35">
        <f t="shared" si="5"/>
        <v>36485</v>
      </c>
      <c r="F45" s="70">
        <v>35485</v>
      </c>
      <c r="G45" s="37">
        <v>6.7</v>
      </c>
      <c r="H45" s="37">
        <v>10</v>
      </c>
      <c r="J45" s="98" t="s">
        <v>313</v>
      </c>
      <c r="K45" s="98"/>
      <c r="L45" s="37" t="s">
        <v>109</v>
      </c>
      <c r="M45" s="35">
        <f t="shared" si="6"/>
        <v>82.189899999999994</v>
      </c>
      <c r="N45" s="35">
        <f t="shared" si="8"/>
        <v>35990</v>
      </c>
      <c r="O45" s="70">
        <v>34990</v>
      </c>
      <c r="P45" s="37">
        <v>2.21</v>
      </c>
      <c r="Q45" s="89">
        <v>5</v>
      </c>
      <c r="R45" s="93"/>
    </row>
    <row r="46" spans="1:18" s="90" customFormat="1" x14ac:dyDescent="0.25">
      <c r="A46" s="98" t="s">
        <v>88</v>
      </c>
      <c r="B46" s="98"/>
      <c r="C46" s="37" t="s">
        <v>254</v>
      </c>
      <c r="D46" s="35">
        <f t="shared" si="4"/>
        <v>292.05874999999997</v>
      </c>
      <c r="E46" s="35">
        <f t="shared" si="5"/>
        <v>36485</v>
      </c>
      <c r="F46" s="70">
        <v>35485</v>
      </c>
      <c r="G46" s="37">
        <v>7.75</v>
      </c>
      <c r="H46" s="37">
        <v>10</v>
      </c>
      <c r="J46" s="98" t="s">
        <v>114</v>
      </c>
      <c r="K46" s="98"/>
      <c r="L46" s="37" t="s">
        <v>109</v>
      </c>
      <c r="M46" s="35">
        <f t="shared" si="6"/>
        <v>89.511399999999995</v>
      </c>
      <c r="N46" s="35">
        <f t="shared" si="8"/>
        <v>35485</v>
      </c>
      <c r="O46" s="70">
        <v>34485</v>
      </c>
      <c r="P46" s="37">
        <v>2.44</v>
      </c>
      <c r="Q46" s="30">
        <v>5</v>
      </c>
      <c r="R46" s="93"/>
    </row>
    <row r="47" spans="1:18" x14ac:dyDescent="0.25">
      <c r="A47" s="98" t="s">
        <v>292</v>
      </c>
      <c r="B47" s="98"/>
      <c r="C47" s="37" t="s">
        <v>254</v>
      </c>
      <c r="D47" s="35">
        <f t="shared" si="4"/>
        <v>323.33729999999997</v>
      </c>
      <c r="E47" s="35">
        <f t="shared" si="5"/>
        <v>36485</v>
      </c>
      <c r="F47" s="70">
        <v>35485</v>
      </c>
      <c r="G47" s="59">
        <v>8.58</v>
      </c>
      <c r="H47" s="37">
        <v>10</v>
      </c>
      <c r="I47" s="41"/>
      <c r="J47" s="98" t="s">
        <v>115</v>
      </c>
      <c r="K47" s="98"/>
      <c r="L47" s="37" t="s">
        <v>109</v>
      </c>
      <c r="M47" s="35">
        <f t="shared" si="6"/>
        <v>101.61744999999999</v>
      </c>
      <c r="N47" s="35">
        <f t="shared" si="8"/>
        <v>35485</v>
      </c>
      <c r="O47" s="70">
        <v>34485</v>
      </c>
      <c r="P47" s="37">
        <v>2.77</v>
      </c>
      <c r="Q47" s="30">
        <v>7</v>
      </c>
      <c r="R47" s="93"/>
    </row>
    <row r="48" spans="1:18" s="90" customFormat="1" x14ac:dyDescent="0.25">
      <c r="A48" s="98" t="s">
        <v>89</v>
      </c>
      <c r="B48" s="98"/>
      <c r="C48" s="37" t="s">
        <v>254</v>
      </c>
      <c r="D48" s="35">
        <f t="shared" si="4"/>
        <v>307.50959999999998</v>
      </c>
      <c r="E48" s="35">
        <f t="shared" si="5"/>
        <v>36485</v>
      </c>
      <c r="F48" s="70">
        <v>35485</v>
      </c>
      <c r="G48" s="37">
        <v>8.16</v>
      </c>
      <c r="H48" s="37">
        <v>13</v>
      </c>
      <c r="J48" s="98" t="s">
        <v>314</v>
      </c>
      <c r="K48" s="98"/>
      <c r="L48" s="37" t="s">
        <v>109</v>
      </c>
      <c r="M48" s="35">
        <f t="shared" si="6"/>
        <v>148.20740000000001</v>
      </c>
      <c r="N48" s="35">
        <f t="shared" si="8"/>
        <v>35485</v>
      </c>
      <c r="O48" s="70">
        <v>34485</v>
      </c>
      <c r="P48" s="37">
        <v>4.04</v>
      </c>
      <c r="Q48" s="89">
        <v>7</v>
      </c>
      <c r="R48" s="93"/>
    </row>
    <row r="49" spans="1:18" x14ac:dyDescent="0.25">
      <c r="A49" s="98" t="s">
        <v>90</v>
      </c>
      <c r="B49" s="98"/>
      <c r="C49" s="37" t="s">
        <v>254</v>
      </c>
      <c r="D49" s="35">
        <f t="shared" si="4"/>
        <v>356.87695000000002</v>
      </c>
      <c r="E49" s="35">
        <f t="shared" si="5"/>
        <v>36485</v>
      </c>
      <c r="F49" s="70">
        <v>35485</v>
      </c>
      <c r="G49" s="37">
        <v>9.4700000000000006</v>
      </c>
      <c r="H49" s="37">
        <v>13</v>
      </c>
      <c r="I49" s="41"/>
      <c r="J49" s="98" t="s">
        <v>116</v>
      </c>
      <c r="K49" s="98"/>
      <c r="L49" s="37" t="s">
        <v>109</v>
      </c>
      <c r="M49" s="35">
        <f t="shared" si="6"/>
        <v>114.86784999999999</v>
      </c>
      <c r="N49" s="35">
        <f t="shared" si="8"/>
        <v>35735</v>
      </c>
      <c r="O49" s="70">
        <v>34735</v>
      </c>
      <c r="P49" s="37">
        <v>3.11</v>
      </c>
      <c r="Q49" s="30">
        <v>7</v>
      </c>
      <c r="R49" s="93"/>
    </row>
    <row r="50" spans="1:18" s="90" customFormat="1" x14ac:dyDescent="0.25">
      <c r="A50" s="98" t="s">
        <v>291</v>
      </c>
      <c r="B50" s="98"/>
      <c r="C50" s="37" t="s">
        <v>254</v>
      </c>
      <c r="D50" s="35">
        <f t="shared" si="4"/>
        <v>395.6925</v>
      </c>
      <c r="E50" s="35">
        <f t="shared" si="5"/>
        <v>36485</v>
      </c>
      <c r="F50" s="70">
        <v>35485</v>
      </c>
      <c r="G50" s="37">
        <v>10.5</v>
      </c>
      <c r="H50" s="37">
        <v>13</v>
      </c>
      <c r="J50" s="98" t="s">
        <v>117</v>
      </c>
      <c r="K50" s="98"/>
      <c r="L50" s="37" t="s">
        <v>109</v>
      </c>
      <c r="M50" s="35">
        <f t="shared" si="6"/>
        <v>166.20750000000001</v>
      </c>
      <c r="N50" s="35">
        <f t="shared" si="8"/>
        <v>35735</v>
      </c>
      <c r="O50" s="70">
        <v>34735</v>
      </c>
      <c r="P50" s="37">
        <v>4.5</v>
      </c>
      <c r="Q50" s="30">
        <v>7</v>
      </c>
      <c r="R50" s="93"/>
    </row>
    <row r="51" spans="1:18" s="90" customFormat="1" x14ac:dyDescent="0.25">
      <c r="A51" s="98" t="s">
        <v>91</v>
      </c>
      <c r="B51" s="98"/>
      <c r="C51" s="37" t="s">
        <v>254</v>
      </c>
      <c r="D51" s="35">
        <f t="shared" si="4"/>
        <v>377.22684999999996</v>
      </c>
      <c r="E51" s="35">
        <f t="shared" si="5"/>
        <v>36485</v>
      </c>
      <c r="F51" s="70">
        <v>35485</v>
      </c>
      <c r="G51" s="37">
        <v>10.01</v>
      </c>
      <c r="H51" s="37">
        <v>14</v>
      </c>
      <c r="J51" s="98" t="s">
        <v>315</v>
      </c>
      <c r="K51" s="98"/>
      <c r="L51" s="37" t="s">
        <v>109</v>
      </c>
      <c r="M51" s="35">
        <f t="shared" si="6"/>
        <v>218.28585000000001</v>
      </c>
      <c r="N51" s="35">
        <f t="shared" si="8"/>
        <v>35735</v>
      </c>
      <c r="O51" s="70">
        <v>34735</v>
      </c>
      <c r="P51" s="37">
        <v>5.91</v>
      </c>
      <c r="Q51" s="89">
        <v>8</v>
      </c>
      <c r="R51" s="93"/>
    </row>
    <row r="52" spans="1:18" s="90" customFormat="1" x14ac:dyDescent="0.25">
      <c r="A52" s="98" t="s">
        <v>92</v>
      </c>
      <c r="B52" s="98"/>
      <c r="C52" s="37" t="s">
        <v>254</v>
      </c>
      <c r="D52" s="35">
        <f t="shared" si="4"/>
        <v>429.23215000000005</v>
      </c>
      <c r="E52" s="35">
        <f t="shared" si="5"/>
        <v>36485</v>
      </c>
      <c r="F52" s="70">
        <v>35485</v>
      </c>
      <c r="G52" s="37">
        <v>11.39</v>
      </c>
      <c r="H52" s="37">
        <v>14</v>
      </c>
      <c r="J52" s="98" t="s">
        <v>316</v>
      </c>
      <c r="K52" s="98"/>
      <c r="L52" s="37" t="s">
        <v>109</v>
      </c>
      <c r="M52" s="35">
        <f t="shared" si="6"/>
        <v>137.76755</v>
      </c>
      <c r="N52" s="35">
        <f t="shared" si="8"/>
        <v>35735</v>
      </c>
      <c r="O52" s="70">
        <v>34735</v>
      </c>
      <c r="P52" s="37">
        <v>3.73</v>
      </c>
      <c r="Q52" s="89">
        <v>8</v>
      </c>
      <c r="R52" s="93"/>
    </row>
    <row r="53" spans="1:18" s="90" customFormat="1" x14ac:dyDescent="0.25">
      <c r="A53" s="98" t="s">
        <v>93</v>
      </c>
      <c r="B53" s="98"/>
      <c r="C53" s="37" t="s">
        <v>254</v>
      </c>
      <c r="D53" s="35">
        <f t="shared" si="4"/>
        <v>424.49264999999997</v>
      </c>
      <c r="E53" s="35">
        <f t="shared" si="5"/>
        <v>36735</v>
      </c>
      <c r="F53" s="70">
        <v>35735</v>
      </c>
      <c r="G53" s="37">
        <v>11.19</v>
      </c>
      <c r="H53" s="37">
        <v>16</v>
      </c>
      <c r="J53" s="98" t="s">
        <v>118</v>
      </c>
      <c r="K53" s="98"/>
      <c r="L53" s="37" t="s">
        <v>109</v>
      </c>
      <c r="M53" s="35">
        <f t="shared" si="6"/>
        <v>203.51185000000001</v>
      </c>
      <c r="N53" s="35">
        <f t="shared" si="8"/>
        <v>35735</v>
      </c>
      <c r="O53" s="70">
        <v>34735</v>
      </c>
      <c r="P53" s="37">
        <v>5.51</v>
      </c>
      <c r="Q53" s="30">
        <v>8</v>
      </c>
      <c r="R53" s="93"/>
    </row>
    <row r="54" spans="1:18" x14ac:dyDescent="0.25">
      <c r="A54" s="98" t="s">
        <v>94</v>
      </c>
      <c r="B54" s="98"/>
      <c r="C54" s="37" t="s">
        <v>254</v>
      </c>
      <c r="D54" s="35">
        <f t="shared" si="4"/>
        <v>483.2919</v>
      </c>
      <c r="E54" s="35">
        <f t="shared" si="5"/>
        <v>36735</v>
      </c>
      <c r="F54" s="70">
        <v>35735</v>
      </c>
      <c r="G54" s="37">
        <v>12.74</v>
      </c>
      <c r="H54" s="37">
        <v>16</v>
      </c>
      <c r="I54" s="41"/>
      <c r="J54" s="98" t="s">
        <v>119</v>
      </c>
      <c r="K54" s="98"/>
      <c r="L54" s="37" t="s">
        <v>109</v>
      </c>
      <c r="M54" s="35">
        <f t="shared" si="6"/>
        <v>251.89670000000001</v>
      </c>
      <c r="N54" s="35">
        <f t="shared" si="8"/>
        <v>35735</v>
      </c>
      <c r="O54" s="70">
        <v>34735</v>
      </c>
      <c r="P54" s="37">
        <v>6.82</v>
      </c>
      <c r="Q54" s="30">
        <v>8</v>
      </c>
      <c r="R54" s="93"/>
    </row>
    <row r="55" spans="1:18" x14ac:dyDescent="0.25">
      <c r="A55" s="118" t="s">
        <v>290</v>
      </c>
      <c r="B55" s="119"/>
      <c r="C55" s="37" t="s">
        <v>254</v>
      </c>
      <c r="D55" s="35">
        <f t="shared" si="4"/>
        <v>373.28040000000004</v>
      </c>
      <c r="E55" s="35">
        <f t="shared" si="5"/>
        <v>36735</v>
      </c>
      <c r="F55" s="70">
        <v>35735</v>
      </c>
      <c r="G55" s="37">
        <v>9.84</v>
      </c>
      <c r="H55" s="37">
        <v>17</v>
      </c>
      <c r="I55" s="41"/>
      <c r="J55" s="98" t="s">
        <v>317</v>
      </c>
      <c r="K55" s="98"/>
      <c r="L55" s="37" t="s">
        <v>123</v>
      </c>
      <c r="M55" s="35">
        <f t="shared" si="6"/>
        <v>265.16565000000003</v>
      </c>
      <c r="N55" s="35">
        <f t="shared" si="8"/>
        <v>36735</v>
      </c>
      <c r="O55" s="70">
        <v>35735</v>
      </c>
      <c r="P55" s="37">
        <v>6.99</v>
      </c>
      <c r="Q55" s="30">
        <v>10</v>
      </c>
      <c r="R55" s="93"/>
    </row>
    <row r="56" spans="1:18" s="90" customFormat="1" x14ac:dyDescent="0.25">
      <c r="A56" s="118" t="s">
        <v>95</v>
      </c>
      <c r="B56" s="119"/>
      <c r="C56" s="37" t="s">
        <v>254</v>
      </c>
      <c r="D56" s="35">
        <f t="shared" si="4"/>
        <v>507.19094999999993</v>
      </c>
      <c r="E56" s="35">
        <f t="shared" si="5"/>
        <v>36735</v>
      </c>
      <c r="F56" s="70">
        <v>35735</v>
      </c>
      <c r="G56" s="37">
        <v>13.37</v>
      </c>
      <c r="H56" s="37">
        <v>17</v>
      </c>
      <c r="J56" s="98" t="s">
        <v>318</v>
      </c>
      <c r="K56" s="98"/>
      <c r="L56" s="37" t="s">
        <v>123</v>
      </c>
      <c r="M56" s="35">
        <f t="shared" si="6"/>
        <v>345.96719999999993</v>
      </c>
      <c r="N56" s="35">
        <f t="shared" si="8"/>
        <v>36735</v>
      </c>
      <c r="O56" s="70">
        <v>35735</v>
      </c>
      <c r="P56" s="61">
        <v>9.1199999999999992</v>
      </c>
      <c r="Q56" s="89">
        <v>12</v>
      </c>
      <c r="R56" s="93"/>
    </row>
    <row r="57" spans="1:18" x14ac:dyDescent="0.25">
      <c r="A57" s="118" t="s">
        <v>288</v>
      </c>
      <c r="B57" s="119"/>
      <c r="C57" s="37" t="s">
        <v>254</v>
      </c>
      <c r="D57" s="35">
        <f t="shared" si="4"/>
        <v>553.09230000000002</v>
      </c>
      <c r="E57" s="35">
        <f t="shared" si="5"/>
        <v>36735</v>
      </c>
      <c r="F57" s="70">
        <v>35735</v>
      </c>
      <c r="G57" s="37">
        <v>14.58</v>
      </c>
      <c r="H57" s="37">
        <v>17</v>
      </c>
      <c r="I57" s="41"/>
      <c r="J57" s="98" t="s">
        <v>319</v>
      </c>
      <c r="K57" s="98"/>
      <c r="L57" s="37" t="s">
        <v>123</v>
      </c>
      <c r="M57" s="35">
        <f t="shared" si="6"/>
        <v>1482.1204499999999</v>
      </c>
      <c r="N57" s="35">
        <f t="shared" si="8"/>
        <v>36735</v>
      </c>
      <c r="O57" s="70">
        <v>35735</v>
      </c>
      <c r="P57" s="37">
        <v>39.07</v>
      </c>
      <c r="Q57" s="89"/>
      <c r="R57" s="93"/>
    </row>
    <row r="58" spans="1:18" x14ac:dyDescent="0.25">
      <c r="A58" s="98" t="s">
        <v>296</v>
      </c>
      <c r="B58" s="98"/>
      <c r="C58" s="37" t="s">
        <v>254</v>
      </c>
      <c r="D58" s="35">
        <f t="shared" si="4"/>
        <v>461.43900000000002</v>
      </c>
      <c r="E58" s="35">
        <f t="shared" si="5"/>
        <v>37905</v>
      </c>
      <c r="F58" s="70">
        <v>36905</v>
      </c>
      <c r="G58" s="37">
        <v>11.8</v>
      </c>
      <c r="H58" s="37">
        <v>18</v>
      </c>
      <c r="I58" s="41"/>
    </row>
    <row r="59" spans="1:18" s="90" customFormat="1" x14ac:dyDescent="0.25">
      <c r="A59" s="98" t="s">
        <v>289</v>
      </c>
      <c r="B59" s="98"/>
      <c r="C59" s="37" t="s">
        <v>254</v>
      </c>
      <c r="D59" s="35">
        <f t="shared" si="4"/>
        <v>536.91165000000001</v>
      </c>
      <c r="E59" s="35">
        <f t="shared" si="5"/>
        <v>37905</v>
      </c>
      <c r="F59" s="70">
        <v>36905</v>
      </c>
      <c r="G59" s="37">
        <v>13.73</v>
      </c>
      <c r="H59" s="37">
        <v>18</v>
      </c>
    </row>
    <row r="60" spans="1:18" x14ac:dyDescent="0.25">
      <c r="A60" s="98" t="s">
        <v>96</v>
      </c>
      <c r="B60" s="98"/>
      <c r="C60" s="37" t="s">
        <v>254</v>
      </c>
      <c r="D60" s="35">
        <f t="shared" si="4"/>
        <v>627.63525000000004</v>
      </c>
      <c r="E60" s="35">
        <f t="shared" si="5"/>
        <v>37905</v>
      </c>
      <c r="F60" s="70">
        <v>36905</v>
      </c>
      <c r="G60" s="37">
        <v>16.05</v>
      </c>
      <c r="H60" s="37">
        <v>18</v>
      </c>
      <c r="I60" s="41"/>
    </row>
    <row r="61" spans="1:18" x14ac:dyDescent="0.25">
      <c r="A61" s="98" t="s">
        <v>97</v>
      </c>
      <c r="B61" s="98"/>
      <c r="C61" s="37" t="s">
        <v>254</v>
      </c>
      <c r="D61" s="35">
        <f t="shared" si="4"/>
        <v>699.97950000000003</v>
      </c>
      <c r="E61" s="35">
        <f t="shared" si="5"/>
        <v>37905</v>
      </c>
      <c r="F61" s="70">
        <v>36905</v>
      </c>
      <c r="G61" s="37">
        <v>17.899999999999999</v>
      </c>
      <c r="H61" s="37">
        <v>18</v>
      </c>
      <c r="I61" s="41"/>
    </row>
    <row r="62" spans="1:18" x14ac:dyDescent="0.25">
      <c r="A62" s="98" t="s">
        <v>297</v>
      </c>
      <c r="B62" s="98"/>
      <c r="C62" s="37" t="s">
        <v>254</v>
      </c>
      <c r="D62" s="35">
        <f t="shared" si="4"/>
        <v>759.81015000000002</v>
      </c>
      <c r="E62" s="35">
        <f t="shared" si="5"/>
        <v>37905</v>
      </c>
      <c r="F62" s="70">
        <v>36905</v>
      </c>
      <c r="G62" s="37">
        <v>19.43</v>
      </c>
      <c r="H62" s="37"/>
      <c r="I62" s="41"/>
    </row>
    <row r="63" spans="1:18" x14ac:dyDescent="0.25">
      <c r="A63" s="89" t="s">
        <v>298</v>
      </c>
      <c r="B63" s="89"/>
      <c r="C63" s="37" t="s">
        <v>254</v>
      </c>
      <c r="D63" s="35">
        <f t="shared" si="4"/>
        <v>905.28075000000001</v>
      </c>
      <c r="E63" s="35">
        <f t="shared" si="5"/>
        <v>37905</v>
      </c>
      <c r="F63" s="70">
        <v>36905</v>
      </c>
      <c r="G63" s="37">
        <v>23.15</v>
      </c>
      <c r="H63" s="37"/>
      <c r="I63" s="41"/>
    </row>
    <row r="64" spans="1:18" s="90" customFormat="1" x14ac:dyDescent="0.25">
      <c r="A64" s="130" t="s">
        <v>302</v>
      </c>
      <c r="B64" s="130"/>
      <c r="C64" s="37" t="s">
        <v>254</v>
      </c>
      <c r="D64" s="35">
        <f t="shared" si="4"/>
        <v>850.74850000000004</v>
      </c>
      <c r="E64" s="35">
        <f t="shared" si="5"/>
        <v>38005</v>
      </c>
      <c r="F64" s="70">
        <v>37005</v>
      </c>
      <c r="G64" s="37">
        <v>21.7</v>
      </c>
      <c r="H64" s="37"/>
    </row>
    <row r="65" spans="1:17" s="90" customFormat="1" x14ac:dyDescent="0.25">
      <c r="A65" s="130" t="s">
        <v>303</v>
      </c>
      <c r="B65" s="130"/>
      <c r="C65" s="37" t="s">
        <v>254</v>
      </c>
      <c r="D65" s="35">
        <f t="shared" si="4"/>
        <v>1263.9692000000002</v>
      </c>
      <c r="E65" s="35">
        <f t="shared" si="5"/>
        <v>38005</v>
      </c>
      <c r="F65" s="70">
        <v>37005</v>
      </c>
      <c r="G65" s="37">
        <v>32.24</v>
      </c>
      <c r="H65" s="37"/>
    </row>
    <row r="66" spans="1:17" s="90" customFormat="1" x14ac:dyDescent="0.25">
      <c r="A66" s="98" t="s">
        <v>299</v>
      </c>
      <c r="B66" s="98"/>
      <c r="C66" s="37" t="s">
        <v>254</v>
      </c>
      <c r="D66" s="35">
        <f t="shared" si="4"/>
        <v>1669.3489</v>
      </c>
      <c r="E66" s="35">
        <f t="shared" si="5"/>
        <v>38005</v>
      </c>
      <c r="F66" s="70">
        <v>37005</v>
      </c>
      <c r="G66" s="37">
        <v>42.58</v>
      </c>
      <c r="H66" s="37"/>
    </row>
    <row r="67" spans="1:17" s="90" customFormat="1" x14ac:dyDescent="0.25">
      <c r="A67" s="98" t="s">
        <v>300</v>
      </c>
      <c r="B67" s="98"/>
      <c r="C67" s="37" t="s">
        <v>254</v>
      </c>
      <c r="D67" s="35">
        <f t="shared" si="4"/>
        <v>1841.4588499999998</v>
      </c>
      <c r="E67" s="35">
        <f t="shared" si="5"/>
        <v>38005</v>
      </c>
      <c r="F67" s="70">
        <v>37005</v>
      </c>
      <c r="G67" s="37">
        <v>46.97</v>
      </c>
      <c r="H67" s="37"/>
    </row>
    <row r="68" spans="1:17" s="90" customFormat="1" x14ac:dyDescent="0.25">
      <c r="A68" s="98" t="s">
        <v>301</v>
      </c>
      <c r="B68" s="98"/>
      <c r="C68" s="37" t="s">
        <v>254</v>
      </c>
      <c r="D68" s="35">
        <f t="shared" si="4"/>
        <v>1892.8174000000001</v>
      </c>
      <c r="E68" s="35">
        <f t="shared" si="5"/>
        <v>38005</v>
      </c>
      <c r="F68" s="70">
        <v>37005</v>
      </c>
      <c r="G68" s="37">
        <v>48.28</v>
      </c>
      <c r="H68" s="37"/>
    </row>
    <row r="69" spans="1:17" x14ac:dyDescent="0.25">
      <c r="A69" s="98" t="s">
        <v>304</v>
      </c>
      <c r="B69" s="98"/>
      <c r="C69" s="37" t="s">
        <v>254</v>
      </c>
      <c r="D69" s="35">
        <f t="shared" si="4"/>
        <v>3620.9737999999998</v>
      </c>
      <c r="E69" s="35">
        <f t="shared" si="5"/>
        <v>38005</v>
      </c>
      <c r="F69" s="70">
        <v>37005</v>
      </c>
      <c r="G69" s="37">
        <v>92.36</v>
      </c>
      <c r="H69" s="37"/>
      <c r="I69" s="41"/>
      <c r="J69" s="41"/>
      <c r="K69" s="41"/>
      <c r="O69" s="65"/>
    </row>
    <row r="70" spans="1:17" x14ac:dyDescent="0.25">
      <c r="A70" s="90"/>
      <c r="B70" s="90"/>
      <c r="C70" s="90"/>
      <c r="D70" s="90"/>
      <c r="E70" s="90"/>
      <c r="F70" s="90"/>
      <c r="G70" s="90"/>
      <c r="H70" s="90"/>
      <c r="I70" s="41"/>
      <c r="J70" s="41"/>
      <c r="K70" s="41"/>
    </row>
    <row r="71" spans="1:17" s="90" customFormat="1" x14ac:dyDescent="0.25">
      <c r="A71"/>
      <c r="B71"/>
      <c r="C71"/>
      <c r="D71"/>
      <c r="E71"/>
      <c r="F71"/>
      <c r="G71"/>
      <c r="H71" s="47"/>
    </row>
    <row r="72" spans="1:17" s="90" customFormat="1" x14ac:dyDescent="0.25">
      <c r="A72"/>
      <c r="B72"/>
      <c r="C72"/>
      <c r="D72"/>
      <c r="E72" s="27"/>
      <c r="F72" s="27"/>
      <c r="G72" s="27"/>
      <c r="H72" s="27"/>
    </row>
    <row r="73" spans="1:17" ht="15" customHeight="1" x14ac:dyDescent="0.3">
      <c r="E73" s="27"/>
      <c r="F73" s="27"/>
      <c r="G73" s="27"/>
      <c r="H73" s="27"/>
      <c r="N73" s="108"/>
      <c r="O73" s="108"/>
      <c r="P73" s="108"/>
      <c r="Q73" s="25"/>
    </row>
    <row r="74" spans="1:17" ht="15" customHeight="1" x14ac:dyDescent="0.3">
      <c r="E74" s="27"/>
      <c r="F74" s="27"/>
      <c r="G74" s="27"/>
      <c r="H74" s="27"/>
      <c r="J74" s="1" t="s">
        <v>228</v>
      </c>
      <c r="K74" s="1"/>
      <c r="L74" s="1"/>
      <c r="N74" s="108"/>
      <c r="O74" s="108"/>
      <c r="P74" s="108"/>
      <c r="Q74" s="25"/>
    </row>
    <row r="75" spans="1:17" ht="15" customHeight="1" x14ac:dyDescent="0.3">
      <c r="E75" s="27"/>
      <c r="F75" s="27"/>
      <c r="G75" s="27"/>
      <c r="H75" s="27"/>
      <c r="J75" s="1"/>
      <c r="K75" s="1"/>
      <c r="L75" s="1"/>
      <c r="N75" s="108"/>
      <c r="O75" s="108"/>
      <c r="P75" s="108"/>
      <c r="Q75" s="25"/>
    </row>
    <row r="76" spans="1:17" ht="15" customHeight="1" x14ac:dyDescent="0.3">
      <c r="E76" s="27"/>
      <c r="F76" s="27"/>
      <c r="G76" s="27"/>
      <c r="H76" s="27"/>
      <c r="I76" s="41"/>
      <c r="J76" s="1"/>
      <c r="K76" s="1"/>
      <c r="L76" s="1"/>
      <c r="N76" s="108"/>
      <c r="O76" s="108"/>
      <c r="P76" s="108"/>
      <c r="Q76" s="25"/>
    </row>
    <row r="77" spans="1:17" ht="15" customHeight="1" x14ac:dyDescent="0.3">
      <c r="E77" s="140"/>
      <c r="F77" s="140"/>
      <c r="G77" s="140"/>
      <c r="H77" s="48"/>
      <c r="I77" s="41"/>
      <c r="J77" s="1"/>
      <c r="K77" s="1"/>
      <c r="L77" s="1"/>
      <c r="N77" s="108"/>
      <c r="O77" s="108"/>
      <c r="P77" s="108"/>
      <c r="Q77" s="25"/>
    </row>
    <row r="78" spans="1:17" ht="14.25" customHeight="1" x14ac:dyDescent="0.3">
      <c r="E78" s="27"/>
      <c r="F78" s="27"/>
      <c r="G78" s="27"/>
      <c r="H78" s="27"/>
      <c r="I78" s="42"/>
      <c r="J78" s="1"/>
      <c r="K78" s="1"/>
      <c r="L78" s="1"/>
      <c r="N78" s="108"/>
      <c r="O78" s="108"/>
      <c r="P78" s="108"/>
      <c r="Q78" s="25"/>
    </row>
    <row r="79" spans="1:17" ht="17.25" customHeight="1" thickBot="1" x14ac:dyDescent="0.3">
      <c r="I79" s="42"/>
      <c r="K79" s="24" t="s">
        <v>189</v>
      </c>
      <c r="N79" s="108"/>
      <c r="O79" s="109"/>
      <c r="P79" s="109"/>
    </row>
    <row r="80" spans="1:17" ht="15" customHeight="1" thickBot="1" x14ac:dyDescent="0.3">
      <c r="A80" s="102" t="s">
        <v>0</v>
      </c>
      <c r="B80" s="110"/>
      <c r="C80" s="9" t="s">
        <v>1</v>
      </c>
      <c r="D80" s="95" t="s">
        <v>122</v>
      </c>
      <c r="E80" s="96"/>
      <c r="F80" s="80"/>
      <c r="G80" s="7" t="s">
        <v>218</v>
      </c>
      <c r="H80" s="125" t="s">
        <v>255</v>
      </c>
      <c r="I80" s="42"/>
      <c r="N80" s="109"/>
      <c r="O80" s="109"/>
      <c r="P80" s="109"/>
    </row>
    <row r="81" spans="1:17" ht="15.75" customHeight="1" thickBot="1" x14ac:dyDescent="0.3">
      <c r="A81" s="111" t="s">
        <v>121</v>
      </c>
      <c r="B81" s="112"/>
      <c r="C81" s="52" t="s">
        <v>17</v>
      </c>
      <c r="D81" s="43" t="s">
        <v>219</v>
      </c>
      <c r="E81" s="43" t="s">
        <v>258</v>
      </c>
      <c r="F81" s="43" t="s">
        <v>220</v>
      </c>
      <c r="G81" s="43" t="s">
        <v>4</v>
      </c>
      <c r="H81" s="134"/>
    </row>
    <row r="82" spans="1:17" ht="15.75" customHeight="1" thickBot="1" x14ac:dyDescent="0.3">
      <c r="A82" s="98" t="s">
        <v>259</v>
      </c>
      <c r="B82" s="98"/>
      <c r="C82" s="37" t="s">
        <v>109</v>
      </c>
      <c r="D82" s="35">
        <f t="shared" ref="D82:D103" si="9">(E82+1500)*G82/1000</f>
        <v>62.37</v>
      </c>
      <c r="E82" s="35">
        <v>48000</v>
      </c>
      <c r="F82" s="126" t="s">
        <v>163</v>
      </c>
      <c r="G82" s="37">
        <v>1.26</v>
      </c>
      <c r="H82" s="37"/>
      <c r="J82" s="102" t="s">
        <v>0</v>
      </c>
      <c r="K82" s="110"/>
      <c r="L82" s="9" t="s">
        <v>1</v>
      </c>
      <c r="M82" s="95" t="s">
        <v>141</v>
      </c>
      <c r="N82" s="96"/>
      <c r="O82" s="113"/>
      <c r="P82" s="7" t="s">
        <v>218</v>
      </c>
      <c r="Q82" s="125" t="s">
        <v>255</v>
      </c>
    </row>
    <row r="83" spans="1:17" ht="15.75" customHeight="1" x14ac:dyDescent="0.25">
      <c r="A83" s="98" t="s">
        <v>180</v>
      </c>
      <c r="B83" s="98"/>
      <c r="C83" s="37" t="s">
        <v>109</v>
      </c>
      <c r="D83" s="35">
        <f t="shared" si="9"/>
        <v>67.814999999999998</v>
      </c>
      <c r="E83" s="35">
        <v>48000</v>
      </c>
      <c r="F83" s="127"/>
      <c r="G83" s="37">
        <v>1.37</v>
      </c>
      <c r="H83" s="37"/>
      <c r="J83" s="111" t="s">
        <v>67</v>
      </c>
      <c r="K83" s="112"/>
      <c r="L83" s="52" t="s">
        <v>17</v>
      </c>
      <c r="M83" s="43" t="s">
        <v>219</v>
      </c>
      <c r="N83" s="43" t="s">
        <v>258</v>
      </c>
      <c r="O83" s="43" t="s">
        <v>220</v>
      </c>
      <c r="P83" s="43" t="s">
        <v>4</v>
      </c>
      <c r="Q83" s="134"/>
    </row>
    <row r="84" spans="1:17" ht="15" customHeight="1" x14ac:dyDescent="0.25">
      <c r="A84" s="98" t="s">
        <v>280</v>
      </c>
      <c r="B84" s="98"/>
      <c r="C84" s="37" t="s">
        <v>109</v>
      </c>
      <c r="D84" s="35">
        <f t="shared" si="9"/>
        <v>75.734999999999999</v>
      </c>
      <c r="E84" s="35">
        <v>48000</v>
      </c>
      <c r="F84" s="127"/>
      <c r="G84" s="59">
        <v>1.53</v>
      </c>
      <c r="H84" s="37"/>
      <c r="J84" s="98" t="s">
        <v>130</v>
      </c>
      <c r="K84" s="98"/>
      <c r="L84" s="37" t="s">
        <v>109</v>
      </c>
      <c r="M84" s="71">
        <v>200</v>
      </c>
      <c r="N84" s="57"/>
      <c r="O84" s="59">
        <v>0</v>
      </c>
      <c r="P84" s="37" t="s">
        <v>188</v>
      </c>
      <c r="Q84" s="37"/>
    </row>
    <row r="85" spans="1:17" s="73" customFormat="1" ht="15" customHeight="1" x14ac:dyDescent="0.25">
      <c r="A85" s="98" t="s">
        <v>260</v>
      </c>
      <c r="B85" s="98"/>
      <c r="C85" s="37" t="s">
        <v>109</v>
      </c>
      <c r="D85" s="35">
        <f t="shared" si="9"/>
        <v>79.694999999999993</v>
      </c>
      <c r="E85" s="35">
        <v>48000</v>
      </c>
      <c r="F85" s="127"/>
      <c r="G85" s="37">
        <v>1.61</v>
      </c>
      <c r="H85" s="37"/>
      <c r="J85" s="98" t="s">
        <v>131</v>
      </c>
      <c r="K85" s="98"/>
      <c r="L85" s="37" t="s">
        <v>109</v>
      </c>
      <c r="M85" s="71">
        <v>215</v>
      </c>
      <c r="N85" s="57" t="s">
        <v>188</v>
      </c>
      <c r="O85" s="59">
        <v>0</v>
      </c>
      <c r="P85" s="37" t="s">
        <v>188</v>
      </c>
      <c r="Q85" s="37"/>
    </row>
    <row r="86" spans="1:17" s="73" customFormat="1" ht="15" customHeight="1" x14ac:dyDescent="0.25">
      <c r="A86" s="98" t="s">
        <v>181</v>
      </c>
      <c r="B86" s="98"/>
      <c r="C86" s="37" t="s">
        <v>109</v>
      </c>
      <c r="D86" s="35">
        <f t="shared" si="9"/>
        <v>89.1</v>
      </c>
      <c r="E86" s="35">
        <v>48000</v>
      </c>
      <c r="F86" s="127"/>
      <c r="G86" s="37">
        <v>1.8</v>
      </c>
      <c r="H86" s="37"/>
      <c r="J86" s="98" t="s">
        <v>132</v>
      </c>
      <c r="K86" s="98"/>
      <c r="L86" s="37" t="s">
        <v>109</v>
      </c>
      <c r="M86" s="71">
        <v>224.7</v>
      </c>
      <c r="N86" s="57" t="s">
        <v>188</v>
      </c>
      <c r="O86" s="59">
        <v>0</v>
      </c>
      <c r="P86" s="37" t="s">
        <v>188</v>
      </c>
      <c r="Q86" s="37"/>
    </row>
    <row r="87" spans="1:17" s="73" customFormat="1" ht="15" customHeight="1" x14ac:dyDescent="0.25">
      <c r="A87" s="98" t="s">
        <v>261</v>
      </c>
      <c r="B87" s="98"/>
      <c r="C87" s="37" t="s">
        <v>109</v>
      </c>
      <c r="D87" s="35">
        <f t="shared" si="9"/>
        <v>100.48499999999999</v>
      </c>
      <c r="E87" s="35">
        <v>48000</v>
      </c>
      <c r="F87" s="127"/>
      <c r="G87" s="37">
        <v>2.0299999999999998</v>
      </c>
      <c r="H87" s="37"/>
    </row>
    <row r="88" spans="1:17" s="73" customFormat="1" ht="15" customHeight="1" thickBot="1" x14ac:dyDescent="0.3">
      <c r="A88" s="98" t="s">
        <v>262</v>
      </c>
      <c r="B88" s="98"/>
      <c r="C88" s="37" t="s">
        <v>109</v>
      </c>
      <c r="D88" s="35">
        <f t="shared" si="9"/>
        <v>112.36499999999999</v>
      </c>
      <c r="E88" s="35">
        <v>48000</v>
      </c>
      <c r="F88" s="127"/>
      <c r="G88" s="37">
        <v>2.27</v>
      </c>
      <c r="H88" s="37"/>
    </row>
    <row r="89" spans="1:17" ht="15" customHeight="1" thickBot="1" x14ac:dyDescent="0.3">
      <c r="A89" s="98" t="s">
        <v>182</v>
      </c>
      <c r="B89" s="98"/>
      <c r="C89" s="37" t="s">
        <v>109</v>
      </c>
      <c r="D89" s="35">
        <f t="shared" si="9"/>
        <v>128.20500000000001</v>
      </c>
      <c r="E89" s="35">
        <v>48000</v>
      </c>
      <c r="F89" s="127"/>
      <c r="G89" s="37">
        <v>2.59</v>
      </c>
      <c r="H89" s="37"/>
      <c r="J89" s="102" t="s">
        <v>0</v>
      </c>
      <c r="K89" s="110"/>
      <c r="L89" s="9" t="s">
        <v>1</v>
      </c>
      <c r="M89" s="131" t="s">
        <v>141</v>
      </c>
      <c r="N89" s="132"/>
      <c r="O89" s="133"/>
      <c r="P89" s="7" t="s">
        <v>218</v>
      </c>
      <c r="Q89" s="125" t="s">
        <v>255</v>
      </c>
    </row>
    <row r="90" spans="1:17" s="73" customFormat="1" ht="15" customHeight="1" x14ac:dyDescent="0.25">
      <c r="A90" s="98" t="s">
        <v>263</v>
      </c>
      <c r="B90" s="98"/>
      <c r="C90" s="37" t="s">
        <v>109</v>
      </c>
      <c r="D90" s="35">
        <f t="shared" si="9"/>
        <v>153.94499999999999</v>
      </c>
      <c r="E90" s="35">
        <v>48000</v>
      </c>
      <c r="F90" s="127"/>
      <c r="G90" s="37">
        <v>3.11</v>
      </c>
      <c r="H90" s="37"/>
      <c r="J90" s="111" t="s">
        <v>133</v>
      </c>
      <c r="K90" s="112"/>
      <c r="L90" s="52" t="s">
        <v>17</v>
      </c>
      <c r="M90" s="10" t="s">
        <v>219</v>
      </c>
      <c r="N90" s="43" t="s">
        <v>258</v>
      </c>
      <c r="O90" s="10" t="s">
        <v>220</v>
      </c>
      <c r="P90" s="10" t="s">
        <v>4</v>
      </c>
      <c r="Q90" s="134"/>
    </row>
    <row r="91" spans="1:17" s="73" customFormat="1" ht="15" customHeight="1" x14ac:dyDescent="0.25">
      <c r="A91" s="98" t="s">
        <v>264</v>
      </c>
      <c r="B91" s="98"/>
      <c r="C91" s="37" t="s">
        <v>109</v>
      </c>
      <c r="D91" s="35">
        <f t="shared" si="9"/>
        <v>131.66999999999999</v>
      </c>
      <c r="E91" s="35">
        <v>48000</v>
      </c>
      <c r="F91" s="127"/>
      <c r="G91" s="37">
        <v>2.66</v>
      </c>
      <c r="H91" s="37"/>
      <c r="J91" s="98" t="s">
        <v>134</v>
      </c>
      <c r="K91" s="98"/>
      <c r="L91" s="37" t="s">
        <v>109</v>
      </c>
      <c r="M91" s="72">
        <v>244</v>
      </c>
      <c r="N91" s="38" t="s">
        <v>188</v>
      </c>
      <c r="O91" s="35">
        <v>0</v>
      </c>
      <c r="P91" s="37" t="s">
        <v>188</v>
      </c>
      <c r="Q91" s="74"/>
    </row>
    <row r="92" spans="1:17" ht="15" customHeight="1" x14ac:dyDescent="0.25">
      <c r="A92" s="98" t="s">
        <v>265</v>
      </c>
      <c r="B92" s="98"/>
      <c r="C92" s="37" t="s">
        <v>109</v>
      </c>
      <c r="D92" s="35">
        <f t="shared" si="9"/>
        <v>144.54</v>
      </c>
      <c r="E92" s="35">
        <v>48000</v>
      </c>
      <c r="F92" s="127"/>
      <c r="G92" s="37">
        <v>2.92</v>
      </c>
      <c r="H92" s="37"/>
      <c r="J92" s="98" t="s">
        <v>135</v>
      </c>
      <c r="K92" s="98"/>
      <c r="L92" s="37" t="s">
        <v>109</v>
      </c>
      <c r="M92" s="72">
        <v>330</v>
      </c>
      <c r="N92" s="38" t="s">
        <v>188</v>
      </c>
      <c r="O92" s="35">
        <v>0</v>
      </c>
      <c r="P92" s="37" t="s">
        <v>188</v>
      </c>
      <c r="Q92" s="74"/>
    </row>
    <row r="93" spans="1:17" s="73" customFormat="1" ht="15" customHeight="1" x14ac:dyDescent="0.25">
      <c r="A93" s="98" t="s">
        <v>183</v>
      </c>
      <c r="B93" s="98"/>
      <c r="C93" s="37" t="s">
        <v>109</v>
      </c>
      <c r="D93" s="35">
        <f t="shared" si="9"/>
        <v>167.31</v>
      </c>
      <c r="E93" s="35">
        <v>48000</v>
      </c>
      <c r="F93" s="127"/>
      <c r="G93" s="37">
        <v>3.38</v>
      </c>
      <c r="H93" s="37"/>
      <c r="J93" s="98" t="s">
        <v>136</v>
      </c>
      <c r="K93" s="98"/>
      <c r="L93" s="37" t="s">
        <v>109</v>
      </c>
      <c r="M93" s="72">
        <v>345</v>
      </c>
      <c r="N93" s="38" t="s">
        <v>188</v>
      </c>
      <c r="O93" s="35">
        <v>0</v>
      </c>
      <c r="P93" s="37" t="s">
        <v>188</v>
      </c>
      <c r="Q93" s="74"/>
    </row>
    <row r="94" spans="1:17" s="73" customFormat="1" ht="15" customHeight="1" x14ac:dyDescent="0.25">
      <c r="A94" s="98" t="s">
        <v>266</v>
      </c>
      <c r="B94" s="98"/>
      <c r="C94" s="37" t="s">
        <v>109</v>
      </c>
      <c r="D94" s="35">
        <f t="shared" si="9"/>
        <v>199.48500000000001</v>
      </c>
      <c r="E94" s="35">
        <v>48000</v>
      </c>
      <c r="F94" s="127"/>
      <c r="G94" s="37">
        <v>4.03</v>
      </c>
      <c r="H94" s="37"/>
      <c r="J94" s="98" t="s">
        <v>137</v>
      </c>
      <c r="K94" s="98"/>
      <c r="L94" s="37" t="s">
        <v>109</v>
      </c>
      <c r="M94" s="72">
        <v>408</v>
      </c>
      <c r="N94" s="38" t="s">
        <v>188</v>
      </c>
      <c r="O94" s="35">
        <v>0</v>
      </c>
      <c r="P94" s="37" t="s">
        <v>188</v>
      </c>
      <c r="Q94" s="74"/>
    </row>
    <row r="95" spans="1:17" x14ac:dyDescent="0.25">
      <c r="A95" s="135" t="s">
        <v>320</v>
      </c>
      <c r="B95" s="136"/>
      <c r="C95" s="37" t="s">
        <v>109</v>
      </c>
      <c r="D95" s="35">
        <f t="shared" si="9"/>
        <v>150.47999999999999</v>
      </c>
      <c r="E95" s="35">
        <v>48000</v>
      </c>
      <c r="F95" s="127"/>
      <c r="G95" s="37">
        <v>3.04</v>
      </c>
      <c r="H95" s="37"/>
      <c r="J95" s="98" t="s">
        <v>138</v>
      </c>
      <c r="K95" s="98"/>
      <c r="L95" s="37" t="s">
        <v>109</v>
      </c>
      <c r="M95" s="72">
        <v>471</v>
      </c>
      <c r="N95" s="38" t="s">
        <v>188</v>
      </c>
      <c r="O95" s="35">
        <v>0</v>
      </c>
      <c r="P95" s="37" t="s">
        <v>188</v>
      </c>
      <c r="Q95" s="74"/>
    </row>
    <row r="96" spans="1:17" s="73" customFormat="1" x14ac:dyDescent="0.25">
      <c r="A96" s="98" t="s">
        <v>267</v>
      </c>
      <c r="B96" s="98"/>
      <c r="C96" s="37" t="s">
        <v>109</v>
      </c>
      <c r="D96" s="35">
        <f t="shared" si="9"/>
        <v>176.715</v>
      </c>
      <c r="E96" s="35">
        <v>48000</v>
      </c>
      <c r="F96" s="127"/>
      <c r="G96" s="59">
        <v>3.57</v>
      </c>
      <c r="H96" s="37"/>
      <c r="J96" s="98" t="s">
        <v>139</v>
      </c>
      <c r="K96" s="98"/>
      <c r="L96" s="37" t="s">
        <v>109</v>
      </c>
      <c r="M96" s="72">
        <v>530</v>
      </c>
      <c r="N96" s="38" t="s">
        <v>188</v>
      </c>
      <c r="O96" s="35">
        <v>0</v>
      </c>
      <c r="P96" s="37" t="s">
        <v>188</v>
      </c>
      <c r="Q96" s="74"/>
    </row>
    <row r="97" spans="1:17" s="91" customFormat="1" x14ac:dyDescent="0.25">
      <c r="A97" s="98" t="s">
        <v>184</v>
      </c>
      <c r="B97" s="98"/>
      <c r="C97" s="37" t="s">
        <v>109</v>
      </c>
      <c r="D97" s="35">
        <f t="shared" si="9"/>
        <v>205.42500000000004</v>
      </c>
      <c r="E97" s="35">
        <v>48000</v>
      </c>
      <c r="F97" s="127"/>
      <c r="G97" s="37">
        <v>4.1500000000000004</v>
      </c>
      <c r="H97" s="37"/>
      <c r="J97" s="98" t="s">
        <v>140</v>
      </c>
      <c r="K97" s="98"/>
      <c r="L97" s="37" t="s">
        <v>109</v>
      </c>
      <c r="M97" s="72">
        <v>702</v>
      </c>
      <c r="N97" s="38" t="s">
        <v>188</v>
      </c>
      <c r="O97" s="35">
        <v>0</v>
      </c>
      <c r="P97" s="37" t="s">
        <v>188</v>
      </c>
      <c r="Q97" s="74"/>
    </row>
    <row r="98" spans="1:17" x14ac:dyDescent="0.25">
      <c r="A98" s="98" t="s">
        <v>268</v>
      </c>
      <c r="B98" s="98"/>
      <c r="C98" s="37" t="s">
        <v>109</v>
      </c>
      <c r="D98" s="35">
        <f t="shared" si="9"/>
        <v>228.69</v>
      </c>
      <c r="E98" s="35">
        <v>48000</v>
      </c>
      <c r="F98" s="127"/>
      <c r="G98" s="37">
        <v>4.62</v>
      </c>
      <c r="H98" s="37"/>
      <c r="J98" s="98" t="s">
        <v>142</v>
      </c>
      <c r="K98" s="98"/>
      <c r="L98" s="37" t="s">
        <v>109</v>
      </c>
      <c r="M98" s="72">
        <v>1362</v>
      </c>
      <c r="N98" s="38" t="s">
        <v>188</v>
      </c>
      <c r="O98" s="35">
        <v>0</v>
      </c>
      <c r="P98" s="37" t="s">
        <v>188</v>
      </c>
      <c r="Q98" s="74"/>
    </row>
    <row r="99" spans="1:17" s="73" customFormat="1" x14ac:dyDescent="0.25">
      <c r="A99" s="98" t="s">
        <v>270</v>
      </c>
      <c r="B99" s="98"/>
      <c r="C99" s="37" t="s">
        <v>109</v>
      </c>
      <c r="D99" s="35">
        <f t="shared" si="9"/>
        <v>187.60499999999999</v>
      </c>
      <c r="E99" s="35">
        <v>48000</v>
      </c>
      <c r="F99" s="127"/>
      <c r="G99" s="37">
        <v>3.79</v>
      </c>
      <c r="H99" s="37"/>
      <c r="J99" s="98" t="s">
        <v>143</v>
      </c>
      <c r="K99" s="98"/>
      <c r="L99" s="37" t="s">
        <v>109</v>
      </c>
      <c r="M99" s="72">
        <v>1967</v>
      </c>
      <c r="N99" s="38" t="s">
        <v>188</v>
      </c>
      <c r="O99" s="35">
        <v>0</v>
      </c>
      <c r="P99" s="37" t="s">
        <v>188</v>
      </c>
      <c r="Q99" s="74"/>
    </row>
    <row r="100" spans="1:17" s="73" customFormat="1" x14ac:dyDescent="0.25">
      <c r="A100" s="98" t="s">
        <v>271</v>
      </c>
      <c r="B100" s="98"/>
      <c r="C100" s="37" t="s">
        <v>109</v>
      </c>
      <c r="D100" s="35">
        <f t="shared" si="9"/>
        <v>223.73999999999998</v>
      </c>
      <c r="E100" s="35">
        <v>48000</v>
      </c>
      <c r="F100" s="127"/>
      <c r="G100" s="37">
        <v>4.5199999999999996</v>
      </c>
      <c r="H100" s="37"/>
      <c r="J100" s="129" t="s">
        <v>239</v>
      </c>
      <c r="K100" s="129"/>
      <c r="L100" s="37" t="s">
        <v>109</v>
      </c>
      <c r="M100" s="72">
        <v>2290</v>
      </c>
      <c r="N100" s="38" t="s">
        <v>188</v>
      </c>
      <c r="O100" s="35">
        <v>0</v>
      </c>
      <c r="P100" s="74"/>
      <c r="Q100" s="74"/>
    </row>
    <row r="101" spans="1:17" s="73" customFormat="1" x14ac:dyDescent="0.25">
      <c r="A101" s="98" t="s">
        <v>185</v>
      </c>
      <c r="B101" s="98"/>
      <c r="C101" s="37" t="s">
        <v>109</v>
      </c>
      <c r="D101" s="35">
        <f t="shared" si="9"/>
        <v>257.89499999999998</v>
      </c>
      <c r="E101" s="35">
        <v>48000</v>
      </c>
      <c r="F101" s="128"/>
      <c r="G101" s="37">
        <v>5.21</v>
      </c>
      <c r="H101" s="37"/>
    </row>
    <row r="102" spans="1:17" s="73" customFormat="1" x14ac:dyDescent="0.25">
      <c r="A102" s="98" t="s">
        <v>269</v>
      </c>
      <c r="B102" s="98"/>
      <c r="C102" s="37" t="s">
        <v>109</v>
      </c>
      <c r="D102" s="35">
        <f t="shared" si="9"/>
        <v>293.04000000000002</v>
      </c>
      <c r="E102" s="35">
        <v>48000</v>
      </c>
      <c r="F102" s="126"/>
      <c r="G102" s="37">
        <v>5.92</v>
      </c>
      <c r="H102" s="37"/>
    </row>
    <row r="103" spans="1:17" x14ac:dyDescent="0.25">
      <c r="A103" s="98" t="s">
        <v>272</v>
      </c>
      <c r="B103" s="98"/>
      <c r="C103" s="37" t="s">
        <v>109</v>
      </c>
      <c r="D103" s="35">
        <f t="shared" si="9"/>
        <v>326.7</v>
      </c>
      <c r="E103" s="35">
        <v>48000</v>
      </c>
      <c r="F103" s="128"/>
      <c r="G103" s="37">
        <v>6.6</v>
      </c>
      <c r="H103" s="37"/>
    </row>
    <row r="104" spans="1:17" s="73" customFormat="1" ht="15.75" thickBot="1" x14ac:dyDescent="0.3">
      <c r="A104" s="1"/>
      <c r="B104" s="1"/>
      <c r="C104" s="1"/>
      <c r="D104" s="1"/>
      <c r="E104" s="1"/>
      <c r="F104" s="1"/>
      <c r="G104" s="13"/>
      <c r="H104" s="46"/>
    </row>
    <row r="105" spans="1:17" s="73" customFormat="1" ht="15.75" thickBot="1" x14ac:dyDescent="0.3">
      <c r="A105" s="102" t="s">
        <v>0</v>
      </c>
      <c r="B105" s="110"/>
      <c r="C105" s="9" t="s">
        <v>1</v>
      </c>
      <c r="D105" s="95" t="s">
        <v>122</v>
      </c>
      <c r="E105" s="96"/>
      <c r="F105" s="113"/>
      <c r="G105" s="7" t="s">
        <v>218</v>
      </c>
      <c r="H105" s="125" t="s">
        <v>255</v>
      </c>
    </row>
    <row r="106" spans="1:17" x14ac:dyDescent="0.25">
      <c r="A106" s="111" t="s">
        <v>68</v>
      </c>
      <c r="B106" s="112"/>
      <c r="C106" s="52" t="s">
        <v>17</v>
      </c>
      <c r="D106" s="43" t="s">
        <v>219</v>
      </c>
      <c r="E106" s="43" t="s">
        <v>258</v>
      </c>
      <c r="F106" s="43" t="s">
        <v>220</v>
      </c>
      <c r="G106" s="43" t="s">
        <v>4</v>
      </c>
      <c r="H106" s="134"/>
    </row>
    <row r="107" spans="1:17" x14ac:dyDescent="0.25">
      <c r="A107" s="98" t="s">
        <v>273</v>
      </c>
      <c r="B107" s="98"/>
      <c r="C107" s="37" t="s">
        <v>109</v>
      </c>
      <c r="D107" s="35">
        <f t="shared" ref="D107:D121" si="10">(E107+1500)*G107/1000</f>
        <v>178.2</v>
      </c>
      <c r="E107" s="35">
        <v>48000</v>
      </c>
      <c r="F107" s="126" t="s">
        <v>163</v>
      </c>
      <c r="G107" s="37">
        <v>3.6</v>
      </c>
      <c r="H107" s="37"/>
    </row>
    <row r="108" spans="1:17" x14ac:dyDescent="0.25">
      <c r="A108" s="98" t="s">
        <v>323</v>
      </c>
      <c r="B108" s="98"/>
      <c r="C108" s="37" t="s">
        <v>322</v>
      </c>
      <c r="D108" s="35">
        <f t="shared" si="10"/>
        <v>211.86</v>
      </c>
      <c r="E108" s="35">
        <v>48000</v>
      </c>
      <c r="F108" s="127"/>
      <c r="G108" s="37">
        <v>4.28</v>
      </c>
      <c r="H108" s="37"/>
    </row>
    <row r="109" spans="1:17" x14ac:dyDescent="0.25">
      <c r="A109" s="98" t="s">
        <v>124</v>
      </c>
      <c r="B109" s="98"/>
      <c r="C109" s="37" t="s">
        <v>109</v>
      </c>
      <c r="D109" s="35">
        <f t="shared" si="10"/>
        <v>260.86499999999995</v>
      </c>
      <c r="E109" s="35">
        <v>48000</v>
      </c>
      <c r="F109" s="127"/>
      <c r="G109" s="37">
        <v>5.27</v>
      </c>
      <c r="H109" s="37"/>
    </row>
    <row r="110" spans="1:17" s="94" customFormat="1" x14ac:dyDescent="0.25">
      <c r="A110" s="98" t="s">
        <v>274</v>
      </c>
      <c r="B110" s="98"/>
      <c r="C110" s="37" t="s">
        <v>109</v>
      </c>
      <c r="D110" s="35">
        <f t="shared" si="10"/>
        <v>277.2</v>
      </c>
      <c r="E110" s="35">
        <v>48000</v>
      </c>
      <c r="F110" s="127"/>
      <c r="G110" s="37">
        <v>5.6</v>
      </c>
      <c r="H110" s="37"/>
    </row>
    <row r="111" spans="1:17" s="73" customFormat="1" x14ac:dyDescent="0.25">
      <c r="A111" s="98" t="s">
        <v>275</v>
      </c>
      <c r="B111" s="98"/>
      <c r="C111" s="37" t="s">
        <v>109</v>
      </c>
      <c r="D111" s="35">
        <f t="shared" si="10"/>
        <v>308.88</v>
      </c>
      <c r="E111" s="35">
        <v>48000</v>
      </c>
      <c r="F111" s="127"/>
      <c r="G111" s="37">
        <v>6.24</v>
      </c>
      <c r="H111" s="37"/>
    </row>
    <row r="112" spans="1:17" s="73" customFormat="1" x14ac:dyDescent="0.25">
      <c r="A112" s="135" t="s">
        <v>321</v>
      </c>
      <c r="B112" s="136"/>
      <c r="C112" s="37" t="s">
        <v>109</v>
      </c>
      <c r="D112" s="35">
        <f t="shared" si="10"/>
        <v>245.02500000000001</v>
      </c>
      <c r="E112" s="35">
        <v>48000</v>
      </c>
      <c r="F112" s="127"/>
      <c r="G112" s="37">
        <v>4.95</v>
      </c>
      <c r="H112" s="37"/>
    </row>
    <row r="113" spans="1:17" s="73" customFormat="1" x14ac:dyDescent="0.25">
      <c r="A113" s="98" t="s">
        <v>276</v>
      </c>
      <c r="B113" s="98"/>
      <c r="C113" s="37" t="s">
        <v>109</v>
      </c>
      <c r="D113" s="35">
        <f t="shared" si="10"/>
        <v>286.11</v>
      </c>
      <c r="E113" s="35">
        <v>48000</v>
      </c>
      <c r="F113" s="127"/>
      <c r="G113" s="37">
        <v>5.78</v>
      </c>
      <c r="H113" s="37"/>
    </row>
    <row r="114" spans="1:17" s="91" customFormat="1" x14ac:dyDescent="0.25">
      <c r="A114" s="98" t="s">
        <v>125</v>
      </c>
      <c r="B114" s="98"/>
      <c r="C114" s="37" t="s">
        <v>109</v>
      </c>
      <c r="D114" s="35">
        <f t="shared" si="10"/>
        <v>327.69</v>
      </c>
      <c r="E114" s="35">
        <v>48000</v>
      </c>
      <c r="F114" s="127"/>
      <c r="G114" s="37">
        <v>6.62</v>
      </c>
      <c r="H114" s="37"/>
    </row>
    <row r="115" spans="1:17" s="73" customFormat="1" x14ac:dyDescent="0.25">
      <c r="A115" s="98" t="s">
        <v>277</v>
      </c>
      <c r="B115" s="98"/>
      <c r="C115" s="37" t="s">
        <v>109</v>
      </c>
      <c r="D115" s="35">
        <f t="shared" si="10"/>
        <v>282.64499999999998</v>
      </c>
      <c r="E115" s="35">
        <v>48000</v>
      </c>
      <c r="F115" s="127"/>
      <c r="G115" s="37">
        <v>5.71</v>
      </c>
      <c r="H115" s="37"/>
      <c r="J115" s="75"/>
      <c r="K115" s="75"/>
      <c r="L115" s="75"/>
      <c r="M115" s="75"/>
      <c r="N115" s="75"/>
      <c r="O115" s="75"/>
      <c r="P115" s="75"/>
      <c r="Q115" s="75"/>
    </row>
    <row r="116" spans="1:17" x14ac:dyDescent="0.25">
      <c r="A116" s="98" t="s">
        <v>278</v>
      </c>
      <c r="B116" s="98"/>
      <c r="C116" s="37" t="s">
        <v>109</v>
      </c>
      <c r="D116" s="35">
        <f t="shared" si="10"/>
        <v>337.09500000000003</v>
      </c>
      <c r="E116" s="35">
        <v>48000</v>
      </c>
      <c r="F116" s="127"/>
      <c r="G116" s="37">
        <v>6.81</v>
      </c>
      <c r="H116" s="37"/>
      <c r="J116" s="139"/>
      <c r="K116" s="139"/>
      <c r="L116" s="76"/>
      <c r="M116" s="78"/>
      <c r="N116" s="79"/>
      <c r="O116" s="77"/>
      <c r="P116" s="76"/>
      <c r="Q116" s="75"/>
    </row>
    <row r="117" spans="1:17" s="73" customFormat="1" x14ac:dyDescent="0.25">
      <c r="A117" s="98" t="s">
        <v>126</v>
      </c>
      <c r="B117" s="98"/>
      <c r="C117" s="37" t="s">
        <v>109</v>
      </c>
      <c r="D117" s="35">
        <f t="shared" si="10"/>
        <v>387.09</v>
      </c>
      <c r="E117" s="35">
        <v>48000</v>
      </c>
      <c r="F117" s="127"/>
      <c r="G117" s="37">
        <v>7.82</v>
      </c>
      <c r="H117" s="37"/>
      <c r="J117" s="75"/>
      <c r="K117" s="75"/>
      <c r="L117" s="75"/>
      <c r="M117" s="75"/>
      <c r="N117" s="75"/>
      <c r="O117" s="75"/>
      <c r="P117" s="75"/>
      <c r="Q117" s="75"/>
    </row>
    <row r="118" spans="1:17" s="73" customFormat="1" x14ac:dyDescent="0.25">
      <c r="A118" s="98" t="s">
        <v>279</v>
      </c>
      <c r="B118" s="98"/>
      <c r="C118" s="37" t="s">
        <v>109</v>
      </c>
      <c r="D118" s="35">
        <f t="shared" si="10"/>
        <v>548.46</v>
      </c>
      <c r="E118" s="35">
        <v>48000</v>
      </c>
      <c r="F118" s="127"/>
      <c r="G118" s="37">
        <v>11.08</v>
      </c>
      <c r="H118" s="37"/>
      <c r="J118" s="139"/>
      <c r="K118" s="139"/>
      <c r="L118" s="76"/>
      <c r="M118" s="78"/>
      <c r="N118" s="79"/>
      <c r="O118" s="77"/>
      <c r="P118" s="76"/>
      <c r="Q118" s="75"/>
    </row>
    <row r="119" spans="1:17" x14ac:dyDescent="0.25">
      <c r="A119" s="98" t="s">
        <v>127</v>
      </c>
      <c r="B119" s="98"/>
      <c r="C119" s="37" t="s">
        <v>109</v>
      </c>
      <c r="D119" s="35">
        <f t="shared" si="10"/>
        <v>472.72500000000008</v>
      </c>
      <c r="E119" s="35">
        <v>48000</v>
      </c>
      <c r="F119" s="127"/>
      <c r="G119" s="37">
        <v>9.5500000000000007</v>
      </c>
      <c r="H119" s="37"/>
      <c r="J119" s="75"/>
      <c r="K119" s="75"/>
      <c r="L119" s="75"/>
      <c r="M119" s="75"/>
      <c r="N119" s="75"/>
      <c r="O119" s="75"/>
      <c r="P119" s="75"/>
      <c r="Q119" s="75"/>
    </row>
    <row r="120" spans="1:17" s="73" customFormat="1" x14ac:dyDescent="0.25">
      <c r="A120" s="98" t="s">
        <v>128</v>
      </c>
      <c r="B120" s="98"/>
      <c r="C120" s="37" t="s">
        <v>109</v>
      </c>
      <c r="D120" s="35">
        <f t="shared" si="10"/>
        <v>668.25</v>
      </c>
      <c r="E120" s="35">
        <v>48000</v>
      </c>
      <c r="F120" s="127"/>
      <c r="G120" s="37">
        <v>13.5</v>
      </c>
      <c r="H120" s="37"/>
      <c r="J120" s="138"/>
      <c r="K120" s="138"/>
      <c r="L120" s="76"/>
      <c r="M120" s="78"/>
      <c r="N120" s="79"/>
      <c r="O120" s="77"/>
      <c r="P120" s="75"/>
      <c r="Q120" s="75"/>
    </row>
    <row r="121" spans="1:17" x14ac:dyDescent="0.25">
      <c r="A121" s="98" t="s">
        <v>129</v>
      </c>
      <c r="B121" s="98"/>
      <c r="C121" s="37" t="s">
        <v>109</v>
      </c>
      <c r="D121" s="35">
        <f t="shared" si="10"/>
        <v>801.9</v>
      </c>
      <c r="E121" s="35">
        <v>48000</v>
      </c>
      <c r="F121" s="128"/>
      <c r="G121" s="37">
        <v>16.2</v>
      </c>
      <c r="H121" s="37"/>
      <c r="J121" t="s">
        <v>222</v>
      </c>
    </row>
    <row r="122" spans="1:17" x14ac:dyDescent="0.25">
      <c r="A122" s="1"/>
      <c r="B122" s="1"/>
      <c r="C122" s="1"/>
      <c r="D122" s="1"/>
      <c r="E122" s="1"/>
      <c r="F122" s="1"/>
      <c r="G122" s="13"/>
      <c r="H122" s="46"/>
      <c r="J122" t="s">
        <v>226</v>
      </c>
    </row>
    <row r="123" spans="1:17" x14ac:dyDescent="0.25">
      <c r="J123" t="s">
        <v>223</v>
      </c>
    </row>
    <row r="124" spans="1:17" x14ac:dyDescent="0.25">
      <c r="O124" s="20"/>
      <c r="P124" s="39"/>
    </row>
    <row r="125" spans="1:17" x14ac:dyDescent="0.25">
      <c r="O125" s="20"/>
      <c r="P125" s="39"/>
    </row>
    <row r="126" spans="1:17" x14ac:dyDescent="0.25">
      <c r="O126" s="20"/>
      <c r="P126" s="39"/>
    </row>
    <row r="127" spans="1:17" x14ac:dyDescent="0.25">
      <c r="O127" s="20"/>
      <c r="P127" s="39"/>
    </row>
    <row r="128" spans="1:17" x14ac:dyDescent="0.25">
      <c r="O128" s="20"/>
      <c r="P128" s="39"/>
    </row>
    <row r="129" spans="15:16" x14ac:dyDescent="0.25">
      <c r="O129" s="20"/>
      <c r="P129" s="39"/>
    </row>
    <row r="130" spans="15:16" x14ac:dyDescent="0.25">
      <c r="O130" s="20"/>
      <c r="P130" s="39"/>
    </row>
    <row r="131" spans="15:16" x14ac:dyDescent="0.25">
      <c r="O131" s="20"/>
      <c r="P131" s="39"/>
    </row>
    <row r="132" spans="15:16" x14ac:dyDescent="0.25">
      <c r="O132" s="23"/>
      <c r="P132" s="39"/>
    </row>
    <row r="133" spans="15:16" x14ac:dyDescent="0.25">
      <c r="O133" s="6"/>
    </row>
    <row r="146" spans="7:8" x14ac:dyDescent="0.25">
      <c r="G146" s="13"/>
      <c r="H146" s="46"/>
    </row>
  </sheetData>
  <mergeCells count="187">
    <mergeCell ref="M82:O82"/>
    <mergeCell ref="J82:K82"/>
    <mergeCell ref="J50:K50"/>
    <mergeCell ref="J51:K51"/>
    <mergeCell ref="A40:B40"/>
    <mergeCell ref="A43:B43"/>
    <mergeCell ref="D36:F36"/>
    <mergeCell ref="A36:B36"/>
    <mergeCell ref="Q36:Q37"/>
    <mergeCell ref="M36:O36"/>
    <mergeCell ref="J43:K43"/>
    <mergeCell ref="J49:K49"/>
    <mergeCell ref="J39:K39"/>
    <mergeCell ref="J41:K41"/>
    <mergeCell ref="J44:K44"/>
    <mergeCell ref="A41:B41"/>
    <mergeCell ref="A39:B39"/>
    <mergeCell ref="A37:B37"/>
    <mergeCell ref="A38:B38"/>
    <mergeCell ref="A42:B42"/>
    <mergeCell ref="A45:B45"/>
    <mergeCell ref="N77:P78"/>
    <mergeCell ref="D80:E80"/>
    <mergeCell ref="A54:B54"/>
    <mergeCell ref="A61:B61"/>
    <mergeCell ref="A60:B60"/>
    <mergeCell ref="A56:B56"/>
    <mergeCell ref="A64:B64"/>
    <mergeCell ref="J22:K22"/>
    <mergeCell ref="J24:K24"/>
    <mergeCell ref="J28:K28"/>
    <mergeCell ref="J30:K30"/>
    <mergeCell ref="J36:K36"/>
    <mergeCell ref="H80:H81"/>
    <mergeCell ref="N79:P80"/>
    <mergeCell ref="J56:K56"/>
    <mergeCell ref="J46:K46"/>
    <mergeCell ref="J37:K37"/>
    <mergeCell ref="J38:K38"/>
    <mergeCell ref="J40:K40"/>
    <mergeCell ref="J42:K42"/>
    <mergeCell ref="J47:K47"/>
    <mergeCell ref="J45:K45"/>
    <mergeCell ref="J48:K48"/>
    <mergeCell ref="H36:H37"/>
    <mergeCell ref="J52:K52"/>
    <mergeCell ref="J57:K57"/>
    <mergeCell ref="A66:B66"/>
    <mergeCell ref="A80:B80"/>
    <mergeCell ref="A46:B46"/>
    <mergeCell ref="A52:B52"/>
    <mergeCell ref="A53:B53"/>
    <mergeCell ref="J86:K86"/>
    <mergeCell ref="J89:K89"/>
    <mergeCell ref="A67:B67"/>
    <mergeCell ref="A55:B55"/>
    <mergeCell ref="A57:B57"/>
    <mergeCell ref="A58:B58"/>
    <mergeCell ref="A59:B59"/>
    <mergeCell ref="A62:B62"/>
    <mergeCell ref="E77:G77"/>
    <mergeCell ref="J85:K85"/>
    <mergeCell ref="J83:K83"/>
    <mergeCell ref="J84:K84"/>
    <mergeCell ref="Q82:Q83"/>
    <mergeCell ref="N73:P74"/>
    <mergeCell ref="J54:K54"/>
    <mergeCell ref="J55:K55"/>
    <mergeCell ref="J53:K53"/>
    <mergeCell ref="A49:B49"/>
    <mergeCell ref="A50:B50"/>
    <mergeCell ref="A51:B51"/>
    <mergeCell ref="N1:P2"/>
    <mergeCell ref="N3:P4"/>
    <mergeCell ref="N5:P6"/>
    <mergeCell ref="N7:P8"/>
    <mergeCell ref="A20:B20"/>
    <mergeCell ref="A23:B23"/>
    <mergeCell ref="A22:B22"/>
    <mergeCell ref="A16:B16"/>
    <mergeCell ref="A17:B17"/>
    <mergeCell ref="A14:B14"/>
    <mergeCell ref="J10:K10"/>
    <mergeCell ref="H10:H11"/>
    <mergeCell ref="J20:K20"/>
    <mergeCell ref="J17:K17"/>
    <mergeCell ref="J18:K18"/>
    <mergeCell ref="J15:K15"/>
    <mergeCell ref="J19:K19"/>
    <mergeCell ref="J23:K23"/>
    <mergeCell ref="J21:K21"/>
    <mergeCell ref="J16:K16"/>
    <mergeCell ref="A10:B10"/>
    <mergeCell ref="E7:H7"/>
    <mergeCell ref="A19:B19"/>
    <mergeCell ref="B8:D8"/>
    <mergeCell ref="A121:B121"/>
    <mergeCell ref="J120:K120"/>
    <mergeCell ref="D105:F105"/>
    <mergeCell ref="H105:H106"/>
    <mergeCell ref="J99:K99"/>
    <mergeCell ref="F107:F121"/>
    <mergeCell ref="A107:B107"/>
    <mergeCell ref="A114:B114"/>
    <mergeCell ref="A117:B117"/>
    <mergeCell ref="A119:B119"/>
    <mergeCell ref="A120:B120"/>
    <mergeCell ref="J118:K118"/>
    <mergeCell ref="A118:B118"/>
    <mergeCell ref="F102:F103"/>
    <mergeCell ref="J116:K116"/>
    <mergeCell ref="A116:B116"/>
    <mergeCell ref="A112:B112"/>
    <mergeCell ref="A111:B111"/>
    <mergeCell ref="A113:B113"/>
    <mergeCell ref="A99:B99"/>
    <mergeCell ref="A100:B100"/>
    <mergeCell ref="A108:B108"/>
    <mergeCell ref="A115:B115"/>
    <mergeCell ref="A102:B102"/>
    <mergeCell ref="A103:B103"/>
    <mergeCell ref="A109:B109"/>
    <mergeCell ref="A105:B105"/>
    <mergeCell ref="A106:B106"/>
    <mergeCell ref="A110:B110"/>
    <mergeCell ref="J94:K94"/>
    <mergeCell ref="J95:K95"/>
    <mergeCell ref="J93:K93"/>
    <mergeCell ref="J90:K90"/>
    <mergeCell ref="J91:K91"/>
    <mergeCell ref="A84:B84"/>
    <mergeCell ref="A86:B86"/>
    <mergeCell ref="A92:B92"/>
    <mergeCell ref="A91:B91"/>
    <mergeCell ref="A88:B88"/>
    <mergeCell ref="A89:B89"/>
    <mergeCell ref="A93:B93"/>
    <mergeCell ref="A87:B87"/>
    <mergeCell ref="A95:B95"/>
    <mergeCell ref="M89:O89"/>
    <mergeCell ref="Q10:Q11"/>
    <mergeCell ref="M10:O10"/>
    <mergeCell ref="A28:B28"/>
    <mergeCell ref="A29:B29"/>
    <mergeCell ref="A11:B11"/>
    <mergeCell ref="A12:B12"/>
    <mergeCell ref="A13:B13"/>
    <mergeCell ref="A18:B18"/>
    <mergeCell ref="D10:F10"/>
    <mergeCell ref="A24:B24"/>
    <mergeCell ref="A25:B25"/>
    <mergeCell ref="A26:B26"/>
    <mergeCell ref="A27:B27"/>
    <mergeCell ref="A21:B21"/>
    <mergeCell ref="J11:K11"/>
    <mergeCell ref="J12:K12"/>
    <mergeCell ref="J13:K13"/>
    <mergeCell ref="Q89:Q90"/>
    <mergeCell ref="N75:P76"/>
    <mergeCell ref="A44:B44"/>
    <mergeCell ref="A47:B47"/>
    <mergeCell ref="A48:B48"/>
    <mergeCell ref="J14:K14"/>
    <mergeCell ref="A15:B15"/>
    <mergeCell ref="J29:K29"/>
    <mergeCell ref="J25:K25"/>
    <mergeCell ref="J27:K27"/>
    <mergeCell ref="J26:K26"/>
    <mergeCell ref="A82:B82"/>
    <mergeCell ref="F82:F101"/>
    <mergeCell ref="A90:B90"/>
    <mergeCell ref="A83:B83"/>
    <mergeCell ref="J96:K96"/>
    <mergeCell ref="J97:K97"/>
    <mergeCell ref="J98:K98"/>
    <mergeCell ref="J100:K100"/>
    <mergeCell ref="A94:B94"/>
    <mergeCell ref="A97:B97"/>
    <mergeCell ref="A98:B98"/>
    <mergeCell ref="A96:B96"/>
    <mergeCell ref="A101:B101"/>
    <mergeCell ref="A81:B81"/>
    <mergeCell ref="A69:B69"/>
    <mergeCell ref="A85:B85"/>
    <mergeCell ref="A68:B68"/>
    <mergeCell ref="A65:B65"/>
    <mergeCell ref="J92:K92"/>
  </mergeCells>
  <phoneticPr fontId="0" type="noConversion"/>
  <hyperlinks>
    <hyperlink ref="K7" r:id="rId1"/>
    <hyperlink ref="K79" r:id="rId2"/>
  </hyperlinks>
  <pageMargins left="0.23622047244094491" right="0.23622047244094491" top="0.74803149606299213" bottom="0.74803149606299213" header="0.31496062992125984" footer="0.31496062992125984"/>
  <pageSetup paperSize="9" scale="41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S45"/>
  <sheetViews>
    <sheetView topLeftCell="A7" zoomScale="90" zoomScaleNormal="90" workbookViewId="0">
      <selection activeCell="P12" sqref="P12"/>
    </sheetView>
  </sheetViews>
  <sheetFormatPr defaultRowHeight="15" x14ac:dyDescent="0.25"/>
  <cols>
    <col min="3" max="3" width="9.7109375" customWidth="1"/>
    <col min="4" max="4" width="10.7109375" customWidth="1"/>
    <col min="5" max="8" width="11.7109375" customWidth="1"/>
    <col min="9" max="9" width="24.2851562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9" spans="2:19" ht="15.75" thickBot="1" x14ac:dyDescent="0.3"/>
    <row r="10" spans="2:19" ht="15.75" thickBot="1" x14ac:dyDescent="0.3">
      <c r="B10" s="102" t="s">
        <v>0</v>
      </c>
      <c r="C10" s="103"/>
      <c r="D10" s="9" t="s">
        <v>165</v>
      </c>
      <c r="E10" s="102" t="s">
        <v>162</v>
      </c>
      <c r="F10" s="110"/>
      <c r="G10" s="110"/>
      <c r="H10" s="141"/>
      <c r="I10" s="7" t="s">
        <v>218</v>
      </c>
      <c r="N10" s="6"/>
      <c r="O10" s="6"/>
      <c r="P10" s="6"/>
      <c r="Q10" s="6"/>
      <c r="R10" s="6"/>
      <c r="S10" s="6"/>
    </row>
    <row r="11" spans="2:19" ht="15.75" thickBot="1" x14ac:dyDescent="0.3">
      <c r="B11" s="102" t="s">
        <v>67</v>
      </c>
      <c r="C11" s="103"/>
      <c r="D11" s="9" t="s">
        <v>166</v>
      </c>
      <c r="E11" s="7" t="s">
        <v>221</v>
      </c>
      <c r="F11" s="7" t="s">
        <v>231</v>
      </c>
      <c r="G11" s="7" t="s">
        <v>224</v>
      </c>
      <c r="H11" s="7" t="s">
        <v>220</v>
      </c>
      <c r="I11" s="7" t="s">
        <v>167</v>
      </c>
      <c r="N11" s="6"/>
      <c r="O11" s="6"/>
      <c r="P11" s="6"/>
      <c r="Q11" s="6"/>
      <c r="R11" s="6"/>
      <c r="S11" s="6"/>
    </row>
    <row r="12" spans="2:19" x14ac:dyDescent="0.25">
      <c r="B12" s="122" t="s">
        <v>144</v>
      </c>
      <c r="C12" s="122"/>
      <c r="D12" s="4">
        <v>1</v>
      </c>
      <c r="E12" s="4">
        <v>40</v>
      </c>
      <c r="F12" s="4" t="s">
        <v>188</v>
      </c>
      <c r="G12" s="4" t="s">
        <v>188</v>
      </c>
      <c r="H12" s="4"/>
      <c r="I12" s="4" t="s">
        <v>188</v>
      </c>
      <c r="N12" s="6"/>
      <c r="O12" s="22"/>
      <c r="P12" s="21"/>
      <c r="Q12" s="21"/>
      <c r="R12" s="22"/>
      <c r="S12" s="6"/>
    </row>
    <row r="13" spans="2:19" x14ac:dyDescent="0.25">
      <c r="B13" s="122" t="s">
        <v>145</v>
      </c>
      <c r="C13" s="122"/>
      <c r="D13" s="4">
        <v>1</v>
      </c>
      <c r="E13" s="5">
        <v>40.5</v>
      </c>
      <c r="F13" s="4" t="s">
        <v>188</v>
      </c>
      <c r="G13" s="4" t="s">
        <v>188</v>
      </c>
      <c r="H13" s="4"/>
      <c r="I13" s="4" t="s">
        <v>188</v>
      </c>
      <c r="N13" s="6"/>
      <c r="O13" s="22"/>
      <c r="P13" s="21"/>
      <c r="Q13" s="21"/>
      <c r="R13" s="22"/>
      <c r="S13" s="6"/>
    </row>
    <row r="14" spans="2:19" x14ac:dyDescent="0.25">
      <c r="B14" s="122" t="s">
        <v>146</v>
      </c>
      <c r="C14" s="122"/>
      <c r="D14" s="4">
        <v>1</v>
      </c>
      <c r="E14" s="5">
        <v>43.9</v>
      </c>
      <c r="F14" s="4" t="s">
        <v>188</v>
      </c>
      <c r="G14" s="4" t="s">
        <v>188</v>
      </c>
      <c r="H14" s="4"/>
      <c r="I14" s="4" t="s">
        <v>188</v>
      </c>
      <c r="N14" s="6"/>
      <c r="O14" s="22"/>
      <c r="P14" s="21"/>
      <c r="Q14" s="21"/>
      <c r="R14" s="22"/>
      <c r="S14" s="6"/>
    </row>
    <row r="15" spans="2:19" x14ac:dyDescent="0.25">
      <c r="B15" s="122" t="s">
        <v>147</v>
      </c>
      <c r="C15" s="122"/>
      <c r="D15" s="4">
        <v>1</v>
      </c>
      <c r="E15" s="5">
        <v>46.8</v>
      </c>
      <c r="F15" s="4" t="s">
        <v>188</v>
      </c>
      <c r="G15" s="4" t="s">
        <v>188</v>
      </c>
      <c r="H15" s="4"/>
      <c r="I15" s="4" t="s">
        <v>188</v>
      </c>
      <c r="N15" s="6"/>
      <c r="O15" s="22"/>
      <c r="P15" s="21"/>
      <c r="Q15" s="21"/>
      <c r="R15" s="22"/>
      <c r="S15" s="6"/>
    </row>
    <row r="16" spans="2:19" x14ac:dyDescent="0.25">
      <c r="B16" s="122" t="s">
        <v>148</v>
      </c>
      <c r="C16" s="122"/>
      <c r="D16" s="4">
        <v>1</v>
      </c>
      <c r="E16" s="5">
        <v>51.5</v>
      </c>
      <c r="F16" s="4" t="s">
        <v>188</v>
      </c>
      <c r="G16" s="4" t="s">
        <v>188</v>
      </c>
      <c r="H16" s="4"/>
      <c r="I16" s="4" t="s">
        <v>188</v>
      </c>
      <c r="N16" s="6"/>
      <c r="O16" s="22"/>
      <c r="P16" s="21"/>
      <c r="Q16" s="21"/>
      <c r="R16" s="22"/>
      <c r="S16" s="6"/>
    </row>
    <row r="17" spans="2:19" x14ac:dyDescent="0.25">
      <c r="B17" s="122" t="s">
        <v>149</v>
      </c>
      <c r="C17" s="122"/>
      <c r="D17" s="4">
        <v>1</v>
      </c>
      <c r="E17" s="5">
        <v>62.5</v>
      </c>
      <c r="F17" s="4" t="s">
        <v>188</v>
      </c>
      <c r="G17" s="4" t="s">
        <v>188</v>
      </c>
      <c r="H17" s="4"/>
      <c r="I17" s="4" t="s">
        <v>188</v>
      </c>
      <c r="N17" s="6"/>
      <c r="O17" s="22"/>
      <c r="P17" s="21"/>
      <c r="Q17" s="21"/>
      <c r="R17" s="22"/>
      <c r="S17" s="6"/>
    </row>
    <row r="18" spans="2:19" x14ac:dyDescent="0.25">
      <c r="B18" s="122" t="s">
        <v>150</v>
      </c>
      <c r="C18" s="122"/>
      <c r="D18" s="4">
        <v>1</v>
      </c>
      <c r="E18" s="5">
        <v>120</v>
      </c>
      <c r="F18" s="4" t="s">
        <v>188</v>
      </c>
      <c r="G18" s="4" t="s">
        <v>188</v>
      </c>
      <c r="H18" s="4"/>
      <c r="I18" s="4" t="s">
        <v>188</v>
      </c>
      <c r="N18" s="6"/>
      <c r="O18" s="22"/>
      <c r="P18" s="21"/>
      <c r="Q18" s="21"/>
      <c r="R18" s="22"/>
      <c r="S18" s="6"/>
    </row>
    <row r="19" spans="2:19" x14ac:dyDescent="0.25">
      <c r="B19" s="122" t="s">
        <v>151</v>
      </c>
      <c r="C19" s="122"/>
      <c r="D19" s="4">
        <v>1</v>
      </c>
      <c r="E19" s="5">
        <v>173</v>
      </c>
      <c r="F19" s="4" t="s">
        <v>188</v>
      </c>
      <c r="G19" s="4" t="s">
        <v>188</v>
      </c>
      <c r="H19" s="4"/>
      <c r="I19" s="4" t="s">
        <v>188</v>
      </c>
      <c r="N19" s="6"/>
      <c r="O19" s="22"/>
      <c r="P19" s="21"/>
      <c r="Q19" s="21"/>
      <c r="R19" s="22"/>
      <c r="S19" s="6"/>
    </row>
    <row r="20" spans="2:19" x14ac:dyDescent="0.25">
      <c r="B20" s="122" t="s">
        <v>152</v>
      </c>
      <c r="C20" s="122"/>
      <c r="D20" s="4">
        <v>1</v>
      </c>
      <c r="E20" s="5">
        <v>243</v>
      </c>
      <c r="F20" s="4" t="s">
        <v>188</v>
      </c>
      <c r="G20" s="4" t="s">
        <v>188</v>
      </c>
      <c r="H20" s="4"/>
      <c r="I20" s="4" t="s">
        <v>188</v>
      </c>
      <c r="N20" s="6"/>
      <c r="O20" s="22"/>
      <c r="P20" s="21"/>
      <c r="Q20" s="21"/>
      <c r="R20" s="22"/>
      <c r="S20" s="6"/>
    </row>
    <row r="21" spans="2:19" x14ac:dyDescent="0.25">
      <c r="B21" s="122" t="s">
        <v>153</v>
      </c>
      <c r="C21" s="122"/>
      <c r="D21" s="4">
        <v>1</v>
      </c>
      <c r="E21" s="5">
        <v>385</v>
      </c>
      <c r="F21" s="4" t="s">
        <v>188</v>
      </c>
      <c r="G21" s="4" t="s">
        <v>188</v>
      </c>
      <c r="H21" s="4"/>
      <c r="I21" s="4" t="s">
        <v>188</v>
      </c>
      <c r="N21" s="6"/>
      <c r="O21" s="22"/>
      <c r="P21" s="21"/>
      <c r="Q21" s="21"/>
      <c r="R21" s="22"/>
      <c r="S21" s="6"/>
    </row>
    <row r="22" spans="2:19" x14ac:dyDescent="0.25">
      <c r="B22" s="122" t="s">
        <v>154</v>
      </c>
      <c r="C22" s="122"/>
      <c r="D22" s="4">
        <v>1</v>
      </c>
      <c r="E22" s="5">
        <v>563</v>
      </c>
      <c r="F22" s="4" t="s">
        <v>188</v>
      </c>
      <c r="G22" s="4" t="s">
        <v>188</v>
      </c>
      <c r="H22" s="4"/>
      <c r="I22" s="4" t="s">
        <v>188</v>
      </c>
      <c r="N22" s="6"/>
      <c r="O22" s="22"/>
      <c r="P22" s="21"/>
      <c r="Q22" s="21"/>
      <c r="R22" s="22"/>
      <c r="S22" s="6"/>
    </row>
    <row r="23" spans="2:19" x14ac:dyDescent="0.25">
      <c r="B23" s="122" t="s">
        <v>155</v>
      </c>
      <c r="C23" s="122"/>
      <c r="D23" s="4">
        <v>1</v>
      </c>
      <c r="E23" s="5">
        <v>1237</v>
      </c>
      <c r="F23" s="4" t="s">
        <v>188</v>
      </c>
      <c r="G23" s="4" t="s">
        <v>188</v>
      </c>
      <c r="H23" s="4"/>
      <c r="I23" s="4" t="s">
        <v>188</v>
      </c>
      <c r="N23" s="6"/>
      <c r="O23" s="22"/>
      <c r="P23" s="21"/>
      <c r="Q23" s="21"/>
      <c r="R23" s="22"/>
      <c r="S23" s="6"/>
    </row>
    <row r="24" spans="2:19" x14ac:dyDescent="0.25">
      <c r="N24" s="6"/>
      <c r="O24" s="6"/>
      <c r="P24" s="6"/>
      <c r="Q24" s="6"/>
      <c r="R24" s="6"/>
      <c r="S24" s="6"/>
    </row>
    <row r="25" spans="2:19" ht="15" customHeight="1" x14ac:dyDescent="0.25">
      <c r="F25" s="108"/>
      <c r="G25" s="108"/>
      <c r="H25" s="108"/>
      <c r="I25" s="108"/>
    </row>
    <row r="26" spans="2:19" ht="15" customHeight="1" x14ac:dyDescent="0.25">
      <c r="B26" s="1" t="s">
        <v>253</v>
      </c>
      <c r="C26" s="1"/>
      <c r="D26" s="1"/>
      <c r="F26" s="108"/>
      <c r="G26" s="108"/>
      <c r="H26" s="108"/>
      <c r="I26" s="108"/>
    </row>
    <row r="27" spans="2:19" ht="15" customHeight="1" x14ac:dyDescent="0.25">
      <c r="B27" s="1"/>
      <c r="C27" s="1"/>
      <c r="D27" s="1"/>
      <c r="F27" s="108"/>
      <c r="G27" s="108"/>
      <c r="H27" s="108"/>
      <c r="I27" s="108"/>
    </row>
    <row r="28" spans="2:19" ht="15" customHeight="1" x14ac:dyDescent="0.25">
      <c r="B28" s="1"/>
      <c r="C28" s="1"/>
      <c r="D28" s="1"/>
      <c r="F28" s="108"/>
      <c r="G28" s="108"/>
      <c r="H28" s="108"/>
      <c r="I28" s="108"/>
    </row>
    <row r="29" spans="2:19" ht="15" customHeight="1" x14ac:dyDescent="0.25">
      <c r="B29" s="1"/>
      <c r="C29" s="1"/>
      <c r="D29" s="1"/>
      <c r="F29" s="108"/>
      <c r="G29" s="108"/>
      <c r="H29" s="109"/>
      <c r="I29" s="109"/>
    </row>
    <row r="30" spans="2:19" ht="15" customHeight="1" x14ac:dyDescent="0.25">
      <c r="B30" s="1"/>
      <c r="C30" s="1"/>
      <c r="D30" s="1"/>
      <c r="F30" s="109"/>
      <c r="G30" s="109"/>
      <c r="H30" s="109"/>
      <c r="I30" s="109"/>
    </row>
    <row r="31" spans="2:19" ht="15" customHeight="1" x14ac:dyDescent="0.25">
      <c r="C31" s="24" t="s">
        <v>189</v>
      </c>
      <c r="F31" s="108"/>
      <c r="G31" s="108"/>
      <c r="H31" s="109"/>
      <c r="I31" s="109"/>
    </row>
    <row r="32" spans="2:19" x14ac:dyDescent="0.25">
      <c r="F32" s="109"/>
      <c r="G32" s="109"/>
      <c r="H32" s="109"/>
      <c r="I32" s="109"/>
    </row>
    <row r="43" spans="2:2" x14ac:dyDescent="0.25">
      <c r="B43" t="s">
        <v>222</v>
      </c>
    </row>
    <row r="44" spans="2:2" x14ac:dyDescent="0.25">
      <c r="B44" t="s">
        <v>226</v>
      </c>
    </row>
    <row r="45" spans="2:2" x14ac:dyDescent="0.25">
      <c r="B45" t="s">
        <v>223</v>
      </c>
    </row>
  </sheetData>
  <mergeCells count="19">
    <mergeCell ref="B20:C20"/>
    <mergeCell ref="F31:I32"/>
    <mergeCell ref="F25:I26"/>
    <mergeCell ref="F27:I28"/>
    <mergeCell ref="B21:C21"/>
    <mergeCell ref="B22:C22"/>
    <mergeCell ref="F29:I30"/>
    <mergeCell ref="B23:C23"/>
    <mergeCell ref="B19:C19"/>
    <mergeCell ref="B16:C16"/>
    <mergeCell ref="B17:C17"/>
    <mergeCell ref="B18:C18"/>
    <mergeCell ref="B15:C15"/>
    <mergeCell ref="E10:H10"/>
    <mergeCell ref="B14:C14"/>
    <mergeCell ref="B10:C10"/>
    <mergeCell ref="B11:C11"/>
    <mergeCell ref="B12:C12"/>
    <mergeCell ref="B13:C13"/>
  </mergeCells>
  <phoneticPr fontId="0" type="noConversion"/>
  <hyperlinks>
    <hyperlink ref="C31" r:id="rId1"/>
  </hyperlinks>
  <pageMargins left="0.7" right="0.7" top="0.75" bottom="0.75" header="0.3" footer="0.3"/>
  <pageSetup paperSize="9" scale="71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8"/>
  <sheetViews>
    <sheetView topLeftCell="A10" workbookViewId="0">
      <selection activeCell="I25" sqref="I25"/>
    </sheetView>
  </sheetViews>
  <sheetFormatPr defaultRowHeight="15" x14ac:dyDescent="0.25"/>
  <cols>
    <col min="2" max="3" width="9.5703125" customWidth="1"/>
    <col min="4" max="4" width="10.7109375" customWidth="1"/>
    <col min="5" max="9" width="11.7109375" customWidth="1"/>
  </cols>
  <sheetData>
    <row r="3" spans="2:9" ht="15.75" thickBot="1" x14ac:dyDescent="0.3"/>
    <row r="4" spans="2:9" ht="15.75" thickBot="1" x14ac:dyDescent="0.3">
      <c r="B4" s="102" t="s">
        <v>0</v>
      </c>
      <c r="C4" s="110"/>
      <c r="D4" s="9" t="s">
        <v>1</v>
      </c>
      <c r="E4" s="142" t="s">
        <v>26</v>
      </c>
      <c r="F4" s="143"/>
      <c r="G4" s="143"/>
      <c r="H4" s="144"/>
      <c r="I4" s="8" t="s">
        <v>218</v>
      </c>
    </row>
    <row r="5" spans="2:9" ht="15.75" thickBot="1" x14ac:dyDescent="0.3">
      <c r="B5" s="102" t="s">
        <v>190</v>
      </c>
      <c r="C5" s="103"/>
      <c r="D5" s="9" t="s">
        <v>17</v>
      </c>
      <c r="E5" s="7" t="s">
        <v>219</v>
      </c>
      <c r="F5" s="7" t="s">
        <v>231</v>
      </c>
      <c r="G5" s="7" t="s">
        <v>224</v>
      </c>
      <c r="H5" s="7" t="s">
        <v>220</v>
      </c>
      <c r="I5" s="10" t="s">
        <v>4</v>
      </c>
    </row>
    <row r="6" spans="2:9" x14ac:dyDescent="0.25">
      <c r="B6" s="122" t="s">
        <v>28</v>
      </c>
      <c r="C6" s="122"/>
      <c r="D6" s="4" t="s">
        <v>109</v>
      </c>
      <c r="E6" s="17">
        <f>(F6+150)*I6/1000</f>
        <v>10.003500000000001</v>
      </c>
      <c r="F6" s="26">
        <v>12200</v>
      </c>
      <c r="G6" s="17">
        <f>F6-200</f>
        <v>12000</v>
      </c>
      <c r="H6" s="3" t="s">
        <v>163</v>
      </c>
      <c r="I6" s="12">
        <v>0.81</v>
      </c>
    </row>
    <row r="7" spans="2:9" x14ac:dyDescent="0.25">
      <c r="B7" s="122" t="s">
        <v>29</v>
      </c>
      <c r="C7" s="122"/>
      <c r="D7" s="4" t="s">
        <v>109</v>
      </c>
      <c r="E7" s="17">
        <f>(F7+150)*I7/1000</f>
        <v>14.325999999999999</v>
      </c>
      <c r="F7" s="26">
        <v>12200</v>
      </c>
      <c r="G7" s="17">
        <f>F7-200</f>
        <v>12000</v>
      </c>
      <c r="H7" s="3" t="s">
        <v>163</v>
      </c>
      <c r="I7" s="5">
        <v>1.1599999999999999</v>
      </c>
    </row>
    <row r="8" spans="2:9" x14ac:dyDescent="0.25">
      <c r="B8" s="122" t="s">
        <v>30</v>
      </c>
      <c r="C8" s="122"/>
      <c r="D8" s="32" t="s">
        <v>109</v>
      </c>
      <c r="E8" s="17">
        <f>(F8+150)*I8/1000</f>
        <v>19.636500000000002</v>
      </c>
      <c r="F8" s="34">
        <v>12200</v>
      </c>
      <c r="G8" s="29">
        <f>F8-200</f>
        <v>12000</v>
      </c>
      <c r="H8" s="11" t="s">
        <v>163</v>
      </c>
      <c r="I8" s="15">
        <v>1.59</v>
      </c>
    </row>
    <row r="9" spans="2:9" x14ac:dyDescent="0.25">
      <c r="B9" s="122" t="s">
        <v>236</v>
      </c>
      <c r="C9" s="145"/>
      <c r="D9" s="33" t="s">
        <v>109</v>
      </c>
      <c r="E9" s="17">
        <f>(F9+150)*I9/1000</f>
        <v>25.070499999999996</v>
      </c>
      <c r="F9" s="36">
        <v>12200</v>
      </c>
      <c r="G9" s="35">
        <f>F9-200</f>
        <v>12000</v>
      </c>
      <c r="H9" s="30"/>
      <c r="I9" s="31">
        <v>2.0299999999999998</v>
      </c>
    </row>
    <row r="11" spans="2:9" ht="15.75" thickBot="1" x14ac:dyDescent="0.3"/>
    <row r="12" spans="2:9" ht="15.75" thickBot="1" x14ac:dyDescent="0.3">
      <c r="B12" s="120"/>
      <c r="C12" s="120"/>
      <c r="D12" s="7"/>
      <c r="E12" s="102"/>
      <c r="F12" s="110"/>
      <c r="G12" s="110"/>
      <c r="H12" s="141"/>
      <c r="I12" s="8"/>
    </row>
    <row r="13" spans="2:9" ht="15.75" thickBot="1" x14ac:dyDescent="0.3">
      <c r="B13" s="120"/>
      <c r="C13" s="120"/>
      <c r="D13" s="7"/>
      <c r="E13" s="7"/>
      <c r="F13" s="7"/>
      <c r="G13" s="7"/>
      <c r="H13" s="7"/>
      <c r="I13" s="7"/>
    </row>
    <row r="14" spans="2:9" x14ac:dyDescent="0.25">
      <c r="B14" s="122"/>
      <c r="C14" s="122"/>
      <c r="D14" s="4"/>
      <c r="E14" s="17"/>
      <c r="F14" s="26"/>
      <c r="G14" s="17"/>
      <c r="H14" s="3"/>
      <c r="I14" s="4"/>
    </row>
    <row r="15" spans="2:9" x14ac:dyDescent="0.25">
      <c r="B15" s="122"/>
      <c r="C15" s="122"/>
      <c r="D15" s="4"/>
      <c r="E15" s="17"/>
      <c r="F15" s="26"/>
      <c r="G15" s="17"/>
      <c r="H15" s="3"/>
      <c r="I15" s="5"/>
    </row>
    <row r="16" spans="2:9" x14ac:dyDescent="0.25">
      <c r="B16" s="122"/>
      <c r="C16" s="122"/>
      <c r="D16" s="4"/>
      <c r="E16" s="17"/>
      <c r="F16" s="26"/>
      <c r="G16" s="17"/>
      <c r="H16" s="3"/>
      <c r="I16" s="5"/>
    </row>
    <row r="17" spans="2:9" x14ac:dyDescent="0.25">
      <c r="B17" s="122"/>
      <c r="C17" s="122"/>
      <c r="D17" s="4"/>
      <c r="E17" s="17"/>
      <c r="F17" s="26"/>
      <c r="G17" s="17"/>
      <c r="H17" s="3"/>
      <c r="I17" s="5"/>
    </row>
    <row r="18" spans="2:9" x14ac:dyDescent="0.25">
      <c r="B18" s="122"/>
      <c r="C18" s="122"/>
      <c r="D18" s="4"/>
      <c r="E18" s="17"/>
      <c r="F18" s="26"/>
      <c r="G18" s="17"/>
      <c r="H18" s="3"/>
      <c r="I18" s="5"/>
    </row>
    <row r="19" spans="2:9" x14ac:dyDescent="0.25">
      <c r="B19" s="122"/>
      <c r="C19" s="122"/>
      <c r="D19" s="4"/>
      <c r="E19" s="17"/>
      <c r="F19" s="26"/>
      <c r="G19" s="17"/>
      <c r="H19" s="3"/>
      <c r="I19" s="5"/>
    </row>
    <row r="20" spans="2:9" ht="15.75" thickBot="1" x14ac:dyDescent="0.3"/>
    <row r="21" spans="2:9" ht="15.75" thickBot="1" x14ac:dyDescent="0.3">
      <c r="B21" s="102"/>
      <c r="C21" s="110"/>
      <c r="D21" s="9"/>
      <c r="E21" s="102"/>
      <c r="F21" s="110"/>
      <c r="G21" s="110"/>
      <c r="H21" s="141"/>
      <c r="I21" s="7"/>
    </row>
    <row r="22" spans="2:9" ht="15.75" thickBot="1" x14ac:dyDescent="0.3">
      <c r="B22" s="102"/>
      <c r="C22" s="110"/>
      <c r="D22" s="9"/>
      <c r="E22" s="7"/>
      <c r="F22" s="7"/>
      <c r="G22" s="7"/>
      <c r="H22" s="7"/>
      <c r="I22" s="7"/>
    </row>
    <row r="23" spans="2:9" x14ac:dyDescent="0.25">
      <c r="B23" s="122"/>
      <c r="C23" s="122"/>
      <c r="D23" s="4"/>
      <c r="E23" s="17"/>
      <c r="F23" s="26"/>
      <c r="G23" s="17"/>
      <c r="H23" s="3"/>
      <c r="I23" s="5"/>
    </row>
    <row r="24" spans="2:9" x14ac:dyDescent="0.25">
      <c r="B24" s="122"/>
      <c r="C24" s="122"/>
      <c r="D24" s="4"/>
      <c r="E24" s="17"/>
      <c r="F24" s="26"/>
      <c r="G24" s="17"/>
      <c r="H24" s="3"/>
      <c r="I24" s="5"/>
    </row>
    <row r="25" spans="2:9" x14ac:dyDescent="0.25">
      <c r="B25" s="122"/>
      <c r="C25" s="122"/>
      <c r="D25" s="4"/>
      <c r="E25" s="17"/>
      <c r="F25" s="26"/>
      <c r="G25" s="17"/>
      <c r="H25" s="3"/>
      <c r="I25" s="5"/>
    </row>
    <row r="26" spans="2:9" x14ac:dyDescent="0.25">
      <c r="B26" s="122"/>
      <c r="C26" s="122"/>
      <c r="D26" s="4"/>
      <c r="E26" s="17"/>
      <c r="F26" s="26"/>
      <c r="G26" s="17"/>
      <c r="H26" s="3"/>
      <c r="I26" s="5"/>
    </row>
    <row r="27" spans="2:9" x14ac:dyDescent="0.25">
      <c r="B27" s="122"/>
      <c r="C27" s="122"/>
      <c r="D27" s="4"/>
      <c r="E27" s="17"/>
      <c r="F27" s="26"/>
      <c r="G27" s="17"/>
      <c r="H27" s="3"/>
      <c r="I27" s="5"/>
    </row>
    <row r="28" spans="2:9" x14ac:dyDescent="0.25">
      <c r="B28" s="122"/>
      <c r="C28" s="122"/>
      <c r="D28" s="4"/>
      <c r="E28" s="17"/>
      <c r="F28" s="26"/>
      <c r="G28" s="17"/>
      <c r="H28" s="3"/>
      <c r="I28" s="5"/>
    </row>
    <row r="29" spans="2:9" ht="15.75" thickBot="1" x14ac:dyDescent="0.3"/>
    <row r="30" spans="2:9" ht="15.75" thickBot="1" x14ac:dyDescent="0.3">
      <c r="B30" s="102"/>
      <c r="C30" s="110"/>
      <c r="D30" s="9"/>
      <c r="E30" s="102"/>
      <c r="F30" s="110"/>
      <c r="G30" s="110"/>
      <c r="H30" s="141"/>
      <c r="I30" s="7"/>
    </row>
    <row r="31" spans="2:9" ht="15.75" thickBot="1" x14ac:dyDescent="0.3">
      <c r="B31" s="102"/>
      <c r="C31" s="110"/>
      <c r="D31" s="9"/>
      <c r="E31" s="7"/>
      <c r="F31" s="7"/>
      <c r="G31" s="7"/>
      <c r="H31" s="7"/>
      <c r="I31" s="7"/>
    </row>
    <row r="32" spans="2:9" x14ac:dyDescent="0.25">
      <c r="B32" s="122"/>
      <c r="C32" s="122"/>
      <c r="D32" s="4"/>
      <c r="E32" s="17"/>
      <c r="F32" s="26"/>
      <c r="G32" s="17"/>
      <c r="H32" s="11"/>
      <c r="I32" s="14"/>
    </row>
    <row r="33" spans="2:9" x14ac:dyDescent="0.25">
      <c r="B33" s="122"/>
      <c r="C33" s="122"/>
      <c r="D33" s="4"/>
      <c r="E33" s="17"/>
      <c r="F33" s="26"/>
      <c r="G33" s="17"/>
      <c r="H33" s="2"/>
      <c r="I33" s="5"/>
    </row>
    <row r="34" spans="2:9" x14ac:dyDescent="0.25">
      <c r="B34" s="122"/>
      <c r="C34" s="122"/>
      <c r="D34" s="4"/>
      <c r="E34" s="17"/>
      <c r="F34" s="26"/>
      <c r="G34" s="17"/>
      <c r="H34" s="3"/>
      <c r="I34" s="5"/>
    </row>
    <row r="35" spans="2:9" x14ac:dyDescent="0.25">
      <c r="B35" s="122"/>
      <c r="C35" s="122"/>
      <c r="D35" s="4"/>
      <c r="E35" s="17"/>
      <c r="F35" s="26"/>
      <c r="G35" s="17"/>
      <c r="H35" s="3"/>
      <c r="I35" s="5"/>
    </row>
    <row r="36" spans="2:9" x14ac:dyDescent="0.25">
      <c r="B36" s="122"/>
      <c r="C36" s="122"/>
      <c r="D36" s="4"/>
      <c r="E36" s="17"/>
      <c r="F36" s="26"/>
      <c r="G36" s="17"/>
      <c r="H36" s="3"/>
      <c r="I36" s="15"/>
    </row>
    <row r="37" spans="2:9" x14ac:dyDescent="0.25">
      <c r="B37" s="122"/>
      <c r="C37" s="122"/>
      <c r="D37" s="4"/>
      <c r="E37" s="17"/>
      <c r="F37" s="26"/>
      <c r="G37" s="17"/>
      <c r="H37" s="3"/>
      <c r="I37" s="5"/>
    </row>
    <row r="38" spans="2:9" x14ac:dyDescent="0.25">
      <c r="B38" s="122"/>
      <c r="C38" s="122"/>
      <c r="D38" s="4"/>
      <c r="E38" s="17"/>
      <c r="F38" s="26"/>
      <c r="G38" s="17"/>
      <c r="H38" s="3"/>
      <c r="I38" s="16"/>
    </row>
  </sheetData>
  <mergeCells count="35">
    <mergeCell ref="E4:H4"/>
    <mergeCell ref="B5:C5"/>
    <mergeCell ref="B6:C6"/>
    <mergeCell ref="B21:C21"/>
    <mergeCell ref="B7:C7"/>
    <mergeCell ref="B8:C8"/>
    <mergeCell ref="B4:C4"/>
    <mergeCell ref="B9:C9"/>
    <mergeCell ref="B12:C12"/>
    <mergeCell ref="B13:C13"/>
    <mergeCell ref="B14:C14"/>
    <mergeCell ref="E30:H30"/>
    <mergeCell ref="E21:H21"/>
    <mergeCell ref="E12:H12"/>
    <mergeCell ref="B18:C18"/>
    <mergeCell ref="B15:C15"/>
    <mergeCell ref="B16:C16"/>
    <mergeCell ref="B22:C22"/>
    <mergeCell ref="B23:C23"/>
    <mergeCell ref="B19:C19"/>
    <mergeCell ref="B17:C17"/>
    <mergeCell ref="B31:C31"/>
    <mergeCell ref="B24:C24"/>
    <mergeCell ref="B25:C25"/>
    <mergeCell ref="B26:C26"/>
    <mergeCell ref="B27:C27"/>
    <mergeCell ref="B28:C28"/>
    <mergeCell ref="B30:C30"/>
    <mergeCell ref="B36:C36"/>
    <mergeCell ref="B37:C37"/>
    <mergeCell ref="B38:C38"/>
    <mergeCell ref="B32:C32"/>
    <mergeCell ref="B33:C33"/>
    <mergeCell ref="B34:C34"/>
    <mergeCell ref="B35:C35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Металл</vt:lpstr>
      <vt:lpstr>Трубы</vt:lpstr>
      <vt:lpstr>Отводы</vt:lpstr>
      <vt:lpstr>Лист1</vt:lpstr>
      <vt:lpstr>Металл!Область_печати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Михаил</cp:lastModifiedBy>
  <cp:lastPrinted>2020-12-16T16:03:28Z</cp:lastPrinted>
  <dcterms:created xsi:type="dcterms:W3CDTF">2014-10-16T07:11:21Z</dcterms:created>
  <dcterms:modified xsi:type="dcterms:W3CDTF">2021-04-12T09:47:16Z</dcterms:modified>
</cp:coreProperties>
</file>