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594"/>
  </bookViews>
  <sheets>
    <sheet name="металл" sheetId="1" r:id="rId1"/>
    <sheet name="трубы" sheetId="2" r:id="rId2"/>
    <sheet name="Лист3" sheetId="3" r:id="rId3"/>
    <sheet name="Лист4" sheetId="4" r:id="rId4"/>
  </sheets>
  <definedNames>
    <definedName name="_xlnm.Print_Area" localSheetId="1">трубы!$A$1:$Q$45</definedName>
  </definedNames>
  <calcPr calcId="191029" refMode="R1C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0" i="2"/>
  <c r="E41" i="2"/>
  <c r="E42" i="2"/>
  <c r="E43" i="2"/>
  <c r="E44" i="2"/>
  <c r="E45" i="2"/>
  <c r="E40" i="2"/>
  <c r="F41" i="2"/>
  <c r="F42" i="2"/>
  <c r="F43" i="2"/>
  <c r="F44" i="2"/>
  <c r="F45" i="2"/>
  <c r="F40" i="2"/>
  <c r="E38" i="2"/>
  <c r="D38" i="2" s="1"/>
  <c r="F38" i="2"/>
  <c r="E67" i="1" l="1"/>
  <c r="D67" i="1" s="1"/>
  <c r="F67" i="1"/>
  <c r="E68" i="1"/>
  <c r="D68" i="1" s="1"/>
  <c r="F68" i="1"/>
  <c r="E83" i="1" l="1"/>
  <c r="E63" i="1"/>
  <c r="N35" i="1"/>
  <c r="N34" i="1"/>
  <c r="N53" i="1"/>
  <c r="N62" i="1"/>
  <c r="N63" i="1"/>
  <c r="N64" i="1"/>
  <c r="N65" i="1"/>
  <c r="N66" i="1"/>
  <c r="N67" i="1"/>
  <c r="N68" i="1"/>
  <c r="N69" i="1"/>
  <c r="N70" i="1"/>
  <c r="N71" i="1"/>
  <c r="N72" i="1"/>
  <c r="N73" i="1"/>
  <c r="N61" i="1"/>
  <c r="N54" i="1"/>
  <c r="N55" i="1"/>
  <c r="N56" i="1"/>
  <c r="N57" i="1"/>
  <c r="E55" i="1"/>
  <c r="E56" i="1"/>
  <c r="E57" i="1"/>
  <c r="E58" i="1"/>
  <c r="E59" i="1"/>
  <c r="E60" i="1"/>
  <c r="E54" i="1"/>
  <c r="E42" i="1"/>
  <c r="E41" i="1"/>
  <c r="N23" i="1"/>
  <c r="N24" i="1"/>
  <c r="N25" i="1"/>
  <c r="N26" i="1"/>
  <c r="N27" i="1"/>
  <c r="N22" i="1"/>
  <c r="M22" i="1" s="1"/>
  <c r="N19" i="1"/>
  <c r="N18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1" i="1"/>
  <c r="N13" i="2"/>
  <c r="N14" i="2"/>
  <c r="N15" i="2"/>
  <c r="N16" i="2"/>
  <c r="N17" i="2"/>
  <c r="N18" i="2"/>
  <c r="N19" i="2"/>
  <c r="N20" i="2"/>
  <c r="N21" i="2"/>
  <c r="N22" i="2"/>
  <c r="N12" i="2"/>
  <c r="E13" i="2"/>
  <c r="E14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12" i="2"/>
  <c r="N12" i="1"/>
  <c r="E13" i="1"/>
  <c r="E14" i="1"/>
  <c r="E15" i="1"/>
  <c r="E16" i="1"/>
  <c r="E12" i="1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12" i="2"/>
  <c r="F83" i="1"/>
  <c r="F74" i="1"/>
  <c r="F75" i="1"/>
  <c r="F76" i="1"/>
  <c r="F77" i="1"/>
  <c r="F78" i="1"/>
  <c r="F79" i="1"/>
  <c r="F80" i="1"/>
  <c r="E74" i="1"/>
  <c r="E75" i="1"/>
  <c r="E76" i="1"/>
  <c r="E77" i="1"/>
  <c r="E78" i="1"/>
  <c r="E79" i="1"/>
  <c r="E80" i="1"/>
  <c r="F73" i="1"/>
  <c r="E73" i="1"/>
  <c r="F63" i="1"/>
  <c r="F55" i="1"/>
  <c r="F56" i="1"/>
  <c r="F57" i="1"/>
  <c r="F58" i="1"/>
  <c r="F59" i="1"/>
  <c r="F60" i="1"/>
  <c r="F54" i="1"/>
  <c r="O54" i="1"/>
  <c r="O55" i="1"/>
  <c r="O56" i="1"/>
  <c r="O57" i="1"/>
  <c r="O53" i="1"/>
  <c r="F42" i="1"/>
  <c r="F41" i="1"/>
  <c r="O35" i="1"/>
  <c r="O34" i="1"/>
  <c r="O23" i="1"/>
  <c r="O24" i="1"/>
  <c r="O25" i="1"/>
  <c r="O26" i="1"/>
  <c r="O27" i="1"/>
  <c r="O28" i="1"/>
  <c r="N28" i="1"/>
  <c r="O22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21" i="1"/>
  <c r="O19" i="1"/>
  <c r="O18" i="1"/>
  <c r="O13" i="1"/>
  <c r="O14" i="1"/>
  <c r="N13" i="1"/>
  <c r="N14" i="1"/>
  <c r="O12" i="1"/>
  <c r="F13" i="1"/>
  <c r="F14" i="1"/>
  <c r="F15" i="1"/>
  <c r="F16" i="1"/>
  <c r="F12" i="1"/>
  <c r="D19" i="2" l="1"/>
  <c r="M22" i="2" l="1"/>
  <c r="M34" i="1"/>
  <c r="M19" i="1" l="1"/>
  <c r="D15" i="1"/>
  <c r="D16" i="1"/>
  <c r="D13" i="1" l="1"/>
  <c r="D14" i="1"/>
  <c r="M54" i="1"/>
  <c r="M55" i="1"/>
  <c r="M56" i="1"/>
  <c r="M57" i="1"/>
  <c r="M53" i="1"/>
  <c r="M15" i="2"/>
  <c r="M16" i="2"/>
  <c r="M17" i="2"/>
  <c r="M18" i="2"/>
  <c r="M19" i="2"/>
  <c r="M20" i="2"/>
  <c r="M21" i="2"/>
  <c r="D36" i="2"/>
  <c r="D37" i="2"/>
  <c r="D31" i="2"/>
  <c r="D32" i="2"/>
  <c r="D33" i="2"/>
  <c r="D34" i="2"/>
  <c r="D35" i="2"/>
  <c r="D25" i="2"/>
  <c r="D26" i="2"/>
  <c r="D27" i="2"/>
  <c r="D28" i="2"/>
  <c r="D29" i="2"/>
  <c r="D30" i="2"/>
  <c r="D13" i="2"/>
  <c r="D18" i="2"/>
  <c r="D21" i="2"/>
  <c r="D22" i="2"/>
  <c r="D24" i="2"/>
  <c r="D14" i="2"/>
  <c r="D15" i="2"/>
  <c r="D16" i="2"/>
  <c r="D17" i="2"/>
  <c r="D20" i="2"/>
  <c r="D23" i="2"/>
  <c r="D12" i="2"/>
  <c r="M14" i="2"/>
  <c r="M13" i="2"/>
  <c r="M12" i="2"/>
  <c r="M28" i="1"/>
  <c r="D37" i="1"/>
  <c r="D36" i="1"/>
  <c r="D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78" i="1" l="1"/>
  <c r="D74" i="1"/>
  <c r="D75" i="1"/>
  <c r="D76" i="1"/>
  <c r="D77" i="1"/>
  <c r="D79" i="1"/>
  <c r="D80" i="1"/>
  <c r="D73" i="1"/>
  <c r="F10" i="4"/>
  <c r="G10" i="4" s="1"/>
  <c r="D10" i="4"/>
  <c r="E10" i="4" s="1"/>
  <c r="C10" i="4"/>
  <c r="G9" i="4"/>
  <c r="F9" i="4"/>
  <c r="E9" i="4"/>
  <c r="D9" i="4"/>
  <c r="C9" i="4"/>
  <c r="F8" i="4"/>
  <c r="G8" i="4" s="1"/>
  <c r="D8" i="4"/>
  <c r="E8" i="4" s="1"/>
  <c r="C8" i="4"/>
  <c r="G7" i="4"/>
  <c r="F7" i="4"/>
  <c r="E7" i="4"/>
  <c r="D7" i="4"/>
  <c r="C7" i="4"/>
  <c r="F6" i="4"/>
  <c r="G6" i="4" s="1"/>
  <c r="D6" i="4"/>
  <c r="E6" i="4" s="1"/>
  <c r="C6" i="4"/>
  <c r="G5" i="4"/>
  <c r="F5" i="4"/>
  <c r="E5" i="4"/>
  <c r="D5" i="4"/>
  <c r="C5" i="4"/>
  <c r="F4" i="4"/>
  <c r="G4" i="4" s="1"/>
  <c r="D4" i="4"/>
  <c r="E4" i="4" s="1"/>
  <c r="C4" i="4"/>
  <c r="G3" i="4"/>
  <c r="F3" i="4"/>
  <c r="E3" i="4"/>
  <c r="D3" i="4"/>
  <c r="C3" i="4"/>
  <c r="F2" i="4"/>
  <c r="G2" i="4" s="1"/>
  <c r="D2" i="4"/>
  <c r="E2" i="4" s="1"/>
  <c r="C2" i="4"/>
  <c r="D63" i="1"/>
  <c r="M71" i="1"/>
  <c r="M72" i="1"/>
  <c r="M73" i="1"/>
  <c r="M62" i="1"/>
  <c r="M63" i="1"/>
  <c r="M64" i="1"/>
  <c r="M65" i="1"/>
  <c r="M66" i="1"/>
  <c r="M67" i="1"/>
  <c r="M68" i="1"/>
  <c r="M69" i="1"/>
  <c r="M70" i="1"/>
  <c r="M61" i="1"/>
  <c r="D60" i="1"/>
  <c r="D55" i="1"/>
  <c r="D56" i="1"/>
  <c r="D57" i="1"/>
  <c r="D58" i="1"/>
  <c r="D59" i="1"/>
  <c r="D54" i="1"/>
  <c r="D41" i="1"/>
  <c r="D21" i="1"/>
  <c r="M35" i="1"/>
  <c r="M23" i="1"/>
  <c r="M24" i="1"/>
  <c r="M25" i="1"/>
  <c r="M26" i="1"/>
  <c r="M27" i="1"/>
  <c r="M18" i="1"/>
  <c r="M13" i="1"/>
  <c r="M14" i="1"/>
  <c r="M12" i="1"/>
  <c r="D12" i="1"/>
  <c r="D42" i="1" l="1"/>
</calcChain>
</file>

<file path=xl/comments1.xml><?xml version="1.0" encoding="utf-8"?>
<comments xmlns="http://schemas.openxmlformats.org/spreadsheetml/2006/main">
  <authors>
    <author>Админ</author>
  </authors>
  <commentList>
    <comment ref="O76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0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админ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<sst xmlns="http://schemas.openxmlformats.org/spreadsheetml/2006/main" count="480" uniqueCount="224">
  <si>
    <t>ТОВ «Альфа-Метал-Компани»</t>
  </si>
  <si>
    <t xml:space="preserve">Київська обл., Києво-Святошинський р-н, м. Вишневе, </t>
  </si>
  <si>
    <t xml:space="preserve">вул. Київська,  б.8, 08132                                                                                                                                                                       </t>
  </si>
  <si>
    <t xml:space="preserve">26003575656800, Банк ПАТ "УКРСИББАНК", м. Харків,                                                                                                                                          </t>
  </si>
  <si>
    <t xml:space="preserve">МФО 351005,  код 34202711    № св.-во 200007786                             </t>
  </si>
  <si>
    <t xml:space="preserve">П/р 260070133951, Банк АТ ""СБЕРБАНК"", м. Київ, МФО 320627 
  </t>
  </si>
  <si>
    <t>http://amk.in.ua</t>
  </si>
  <si>
    <t>НАИМЕНОВАНИЕ</t>
  </si>
  <si>
    <t xml:space="preserve">ДЛИНА </t>
  </si>
  <si>
    <t>АРМАТУРА</t>
  </si>
  <si>
    <t>ТЕОР. ВЕС**</t>
  </si>
  <si>
    <t>БАЛКА ДВУТАВРОВАЯ</t>
  </si>
  <si>
    <t>A400/500C</t>
  </si>
  <si>
    <t>м.п.</t>
  </si>
  <si>
    <t>грн/м.п.*</t>
  </si>
  <si>
    <t>м.п/кг</t>
  </si>
  <si>
    <t>3пс/сп5</t>
  </si>
  <si>
    <r>
      <t xml:space="preserve">Арматура </t>
    </r>
    <r>
      <rPr>
        <sz val="11"/>
        <color indexed="8"/>
        <rFont val="Calibri"/>
        <family val="2"/>
        <charset val="204"/>
      </rPr>
      <t>ø 8</t>
    </r>
  </si>
  <si>
    <t>12 м</t>
  </si>
  <si>
    <r>
      <t xml:space="preserve">Арматура </t>
    </r>
    <r>
      <rPr>
        <sz val="11"/>
        <color indexed="8"/>
        <rFont val="Calibri"/>
        <family val="2"/>
        <charset val="204"/>
      </rPr>
      <t>ø 10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</si>
  <si>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12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</si>
  <si>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14</t>
    </r>
  </si>
  <si>
    <t>Балка № 16</t>
  </si>
  <si>
    <r>
      <t xml:space="preserve">Арматура </t>
    </r>
    <r>
      <rPr>
        <sz val="11"/>
        <color indexed="8"/>
        <rFont val="Calibri"/>
        <family val="2"/>
        <charset val="204"/>
      </rPr>
      <t>ø 16</t>
    </r>
  </si>
  <si>
    <r>
      <t xml:space="preserve">Арматура </t>
    </r>
    <r>
      <rPr>
        <sz val="11"/>
        <color indexed="8"/>
        <rFont val="Calibri"/>
        <family val="2"/>
        <charset val="204"/>
      </rPr>
      <t>ø 18</t>
    </r>
  </si>
  <si>
    <t>Балка № 20</t>
  </si>
  <si>
    <t>ПОЛОСА</t>
  </si>
  <si>
    <t>КРУГ</t>
  </si>
  <si>
    <t>Ст3пс</t>
  </si>
  <si>
    <t>6 м</t>
  </si>
  <si>
    <r>
      <t xml:space="preserve">Круг </t>
    </r>
    <r>
      <rPr>
        <sz val="11"/>
        <color indexed="8"/>
        <rFont val="Calibri"/>
        <family val="2"/>
        <charset val="204"/>
      </rPr>
      <t>ø 6,5</t>
    </r>
  </si>
  <si>
    <r>
      <t xml:space="preserve">Круг </t>
    </r>
    <r>
      <rPr>
        <sz val="11"/>
        <color indexed="8"/>
        <rFont val="Calibri"/>
        <family val="2"/>
        <charset val="204"/>
      </rPr>
      <t>ø 8</t>
    </r>
  </si>
  <si>
    <t>Полоса 40х4</t>
  </si>
  <si>
    <r>
      <t xml:space="preserve">Круг </t>
    </r>
    <r>
      <rPr>
        <sz val="11"/>
        <color indexed="8"/>
        <rFont val="Calibri"/>
        <family val="2"/>
        <charset val="204"/>
      </rPr>
      <t>ø 10</t>
    </r>
  </si>
  <si>
    <r>
      <t xml:space="preserve">Круг </t>
    </r>
    <r>
      <rPr>
        <sz val="11"/>
        <color indexed="8"/>
        <rFont val="Calibri"/>
        <family val="2"/>
        <charset val="204"/>
      </rPr>
      <t>ø 12</t>
    </r>
  </si>
  <si>
    <r>
      <t xml:space="preserve">Круг </t>
    </r>
    <r>
      <rPr>
        <sz val="11"/>
        <color indexed="8"/>
        <rFont val="Calibri"/>
        <family val="2"/>
        <charset val="204"/>
      </rPr>
      <t>ø 14</t>
    </r>
  </si>
  <si>
    <r>
      <t xml:space="preserve">Круг </t>
    </r>
    <r>
      <rPr>
        <sz val="11"/>
        <color indexed="8"/>
        <rFont val="Calibri"/>
        <family val="2"/>
        <charset val="204"/>
      </rPr>
      <t>ø 16</t>
    </r>
  </si>
  <si>
    <r>
      <t xml:space="preserve">Круг </t>
    </r>
    <r>
      <rPr>
        <sz val="11"/>
        <color indexed="8"/>
        <rFont val="Calibri"/>
        <family val="2"/>
        <charset val="204"/>
      </rPr>
      <t>ø 18</t>
    </r>
  </si>
  <si>
    <t>ШВЕЛЛЕР ГОРЯЧЕКАТАННЫЙ</t>
  </si>
  <si>
    <r>
      <t xml:space="preserve">Круг </t>
    </r>
    <r>
      <rPr>
        <sz val="11"/>
        <color indexed="8"/>
        <rFont val="Calibri"/>
        <family val="2"/>
        <charset val="204"/>
      </rPr>
      <t>ø 20</t>
    </r>
  </si>
  <si>
    <t>-</t>
  </si>
  <si>
    <t>Швеллер № 8</t>
  </si>
  <si>
    <t>Швеллер № 10</t>
  </si>
  <si>
    <t>Швеллер № 12</t>
  </si>
  <si>
    <t>Швеллер № 14</t>
  </si>
  <si>
    <t>КВАДРАТ</t>
  </si>
  <si>
    <t>Швеллер № 16</t>
  </si>
  <si>
    <t>Швеллер № 18</t>
  </si>
  <si>
    <t>Квадрат 10х10</t>
  </si>
  <si>
    <t>Швеллер № 20</t>
  </si>
  <si>
    <t>Швеллер № 24</t>
  </si>
  <si>
    <t>Швеллер № 30</t>
  </si>
  <si>
    <t>* Цены указаны с учетом НДС</t>
  </si>
  <si>
    <t>**Теоретический вес является расчетным и может отличаться от реального</t>
  </si>
  <si>
    <t>*** Погрузка производится только в открытый транспорт</t>
  </si>
  <si>
    <t>УГОЛОК РАВНОПОЛОЧНЫЙ</t>
  </si>
  <si>
    <t>ЛИСТ ХОЛОДНОКАТАНЫЙ</t>
  </si>
  <si>
    <t>грн/шт.*</t>
  </si>
  <si>
    <t>лист</t>
  </si>
  <si>
    <t>Лист 1х1000х2000</t>
  </si>
  <si>
    <t>2 м²</t>
  </si>
  <si>
    <t>Уголок 25х25х3</t>
  </si>
  <si>
    <t>Лист 1х1250х2500</t>
  </si>
  <si>
    <t>3,125 м²</t>
  </si>
  <si>
    <t>Лист 1,5х1000х2000</t>
  </si>
  <si>
    <t>Уголок 32х32х3</t>
  </si>
  <si>
    <t>Лист 1,5х1250х2500</t>
  </si>
  <si>
    <t>Лист 2х1000х2000</t>
  </si>
  <si>
    <t>Лист 2х1250х2500</t>
  </si>
  <si>
    <t xml:space="preserve">ПЛОЩАДЬ </t>
  </si>
  <si>
    <t>ЛИСТ ГОРЯЧЕКАТАНЫЙ</t>
  </si>
  <si>
    <t>Уголок 40х40х4</t>
  </si>
  <si>
    <t>Лист 3х1000х2000</t>
  </si>
  <si>
    <t>Лист 3х1250х2500</t>
  </si>
  <si>
    <t>Уголок 50х50х4</t>
  </si>
  <si>
    <t>Лист 4х1500х6000</t>
  </si>
  <si>
    <t>9 м²</t>
  </si>
  <si>
    <t>Лист 5х1500х6000</t>
  </si>
  <si>
    <t>Уголок 63х63х5</t>
  </si>
  <si>
    <t>Лист 6х1500х6000</t>
  </si>
  <si>
    <t>Лист 8х1500х6000</t>
  </si>
  <si>
    <t>ЛИСТ РИФЛЕНЫЙ</t>
  </si>
  <si>
    <t>ОФИС, СКЛАД: г. Северодонецк, ул. Силикатная, 10 - В</t>
  </si>
  <si>
    <t>050 348 85 49</t>
  </si>
  <si>
    <t>096 310 47 77</t>
  </si>
  <si>
    <t>Тел.: 096 310 47 77, 050 348 85 49, e-mail:  sever@amk.in.ua</t>
  </si>
  <si>
    <t xml:space="preserve">Балка № 24 </t>
  </si>
  <si>
    <t>бухта</t>
  </si>
  <si>
    <t>КАТАНКА</t>
  </si>
  <si>
    <r>
      <t xml:space="preserve"> </t>
    </r>
    <r>
      <rPr>
        <sz val="11"/>
        <color indexed="8"/>
        <rFont val="Calibri"/>
        <family val="2"/>
        <charset val="204"/>
      </rPr>
      <t>ø 6,5 мм</t>
    </r>
  </si>
  <si>
    <r>
      <t xml:space="preserve">Круг </t>
    </r>
    <r>
      <rPr>
        <sz val="11"/>
        <color indexed="8"/>
        <rFont val="Calibri"/>
        <family val="2"/>
        <charset val="204"/>
      </rPr>
      <t>ø 30</t>
    </r>
  </si>
  <si>
    <r>
      <t xml:space="preserve">Круг </t>
    </r>
    <r>
      <rPr>
        <sz val="11"/>
        <color indexed="8"/>
        <rFont val="Calibri"/>
        <family val="2"/>
        <charset val="204"/>
      </rPr>
      <t>ø 80</t>
    </r>
  </si>
  <si>
    <r>
      <t xml:space="preserve">Круг </t>
    </r>
    <r>
      <rPr>
        <sz val="11"/>
        <color indexed="8"/>
        <rFont val="Calibri"/>
        <family val="2"/>
        <charset val="204"/>
      </rPr>
      <t>ø 85</t>
    </r>
  </si>
  <si>
    <r>
      <t xml:space="preserve">Круг </t>
    </r>
    <r>
      <rPr>
        <sz val="11"/>
        <color indexed="8"/>
        <rFont val="Calibri"/>
        <family val="2"/>
        <charset val="204"/>
      </rPr>
      <t>ø 90</t>
    </r>
  </si>
  <si>
    <r>
      <t xml:space="preserve">Круг </t>
    </r>
    <r>
      <rPr>
        <sz val="11"/>
        <color indexed="8"/>
        <rFont val="Calibri"/>
        <family val="2"/>
        <charset val="204"/>
      </rPr>
      <t>ø 40 (ст 45)</t>
    </r>
  </si>
  <si>
    <r>
      <t xml:space="preserve">Круг </t>
    </r>
    <r>
      <rPr>
        <sz val="11"/>
        <color indexed="8"/>
        <rFont val="Calibri"/>
        <family val="2"/>
        <charset val="204"/>
      </rPr>
      <t>ø 50 (ст 45)</t>
    </r>
  </si>
  <si>
    <r>
      <t xml:space="preserve">Круг </t>
    </r>
    <r>
      <rPr>
        <sz val="11"/>
        <color indexed="8"/>
        <rFont val="Calibri"/>
        <family val="2"/>
        <charset val="204"/>
      </rPr>
      <t>ø 60 (Ст 3)</t>
    </r>
  </si>
  <si>
    <r>
      <t xml:space="preserve">Круг </t>
    </r>
    <r>
      <rPr>
        <sz val="11"/>
        <color indexed="8"/>
        <rFont val="Calibri"/>
        <family val="2"/>
        <charset val="204"/>
      </rPr>
      <t>ø 56 (ст 45)</t>
    </r>
  </si>
  <si>
    <r>
      <t xml:space="preserve">Круг </t>
    </r>
    <r>
      <rPr>
        <sz val="11"/>
        <color indexed="8"/>
        <rFont val="Calibri"/>
        <family val="2"/>
        <charset val="204"/>
      </rPr>
      <t xml:space="preserve">ø 75 </t>
    </r>
    <r>
      <rPr>
        <sz val="9"/>
        <color indexed="8"/>
        <rFont val="Calibri"/>
        <family val="2"/>
        <charset val="204"/>
      </rPr>
      <t>(ст 20, ст 45)</t>
    </r>
  </si>
  <si>
    <t>Квадрат 32х32</t>
  </si>
  <si>
    <t>Уголок75х75х5</t>
  </si>
  <si>
    <t>Уголок 100х100х7</t>
  </si>
  <si>
    <t>Лист 0,8х1250х2500</t>
  </si>
  <si>
    <t>Лист 10-14</t>
  </si>
  <si>
    <t>Лист 16-20</t>
  </si>
  <si>
    <t>Лист 25-30</t>
  </si>
  <si>
    <t>Лист 40</t>
  </si>
  <si>
    <t>ЛИСТ ОЦИНКОВАНЫЙ</t>
  </si>
  <si>
    <t>ШЕСТИГРАННИК</t>
  </si>
  <si>
    <t>14 ндл</t>
  </si>
  <si>
    <t>17 ндл</t>
  </si>
  <si>
    <t>19 ндл</t>
  </si>
  <si>
    <t>22 ндл</t>
  </si>
  <si>
    <t>23 ндл</t>
  </si>
  <si>
    <t>27 ндл</t>
  </si>
  <si>
    <t>30 ндл</t>
  </si>
  <si>
    <t>32 ндл</t>
  </si>
  <si>
    <t>36 ндл</t>
  </si>
  <si>
    <t>№ 14</t>
  </si>
  <si>
    <t>№ 17</t>
  </si>
  <si>
    <t>№ 19</t>
  </si>
  <si>
    <t>№ 22</t>
  </si>
  <si>
    <t>№ 30</t>
  </si>
  <si>
    <t>№ 36</t>
  </si>
  <si>
    <t>№ 27</t>
  </si>
  <si>
    <t>ПРОФНАСТИЛ</t>
  </si>
  <si>
    <t>ПРОВОЛОКА ВЯЗАЛЬНАЯ</t>
  </si>
  <si>
    <t>ЭЛЕКТРОДЫ</t>
  </si>
  <si>
    <t>пачка</t>
  </si>
  <si>
    <t>кг</t>
  </si>
  <si>
    <t>АНО 21</t>
  </si>
  <si>
    <t>грн/пачка.*</t>
  </si>
  <si>
    <t>цена за</t>
  </si>
  <si>
    <t xml:space="preserve">НС10*0,35*1,18 мм   L=2000 мм  </t>
  </si>
  <si>
    <t xml:space="preserve">НС10*0,35*1,18 мм   L=2000 мм Под дерево   </t>
  </si>
  <si>
    <t>ТРУБА ВГП</t>
  </si>
  <si>
    <t>ТРУБА ПРОФИЛЬНАЯ</t>
  </si>
  <si>
    <t>15х15х1,5</t>
  </si>
  <si>
    <t>25х25х2,0</t>
  </si>
  <si>
    <t>30х20х1,5</t>
  </si>
  <si>
    <t>30х30х2,0</t>
  </si>
  <si>
    <t>40х20х1,5</t>
  </si>
  <si>
    <t>40х20х1,8</t>
  </si>
  <si>
    <t>40х20х2,0</t>
  </si>
  <si>
    <t>40х25х1,5</t>
  </si>
  <si>
    <t>40х25х2,0</t>
  </si>
  <si>
    <t>40х40х1,5</t>
  </si>
  <si>
    <t>40х40х1,8</t>
  </si>
  <si>
    <t>40х40х2,0</t>
  </si>
  <si>
    <t>40х40х3,0</t>
  </si>
  <si>
    <t>50х25х2,0</t>
  </si>
  <si>
    <t>60х40х2,0</t>
  </si>
  <si>
    <t>60х60х2</t>
  </si>
  <si>
    <t>80х80х3,0</t>
  </si>
  <si>
    <t>100х50х3,0</t>
  </si>
  <si>
    <t>100х60х3,0</t>
  </si>
  <si>
    <t>100х100х3,0</t>
  </si>
  <si>
    <t xml:space="preserve">Ду 20х2,5 </t>
  </si>
  <si>
    <t xml:space="preserve">Ду 25х2,8 </t>
  </si>
  <si>
    <t>Ду 32х2,5</t>
  </si>
  <si>
    <t>Ду 40х3,0</t>
  </si>
  <si>
    <t>Ду 40х3,5</t>
  </si>
  <si>
    <t>Ф 57 х 3,0</t>
  </si>
  <si>
    <t>Ф 76 х 2,5</t>
  </si>
  <si>
    <t>Ф 76 х 3,5</t>
  </si>
  <si>
    <t>Ф 108 х 3,0</t>
  </si>
  <si>
    <t>Ф 159 х 3,5 мера</t>
  </si>
  <si>
    <t>ОТВОДЫ</t>
  </si>
  <si>
    <t>ДУ 15</t>
  </si>
  <si>
    <t>13</t>
  </si>
  <si>
    <t>грн/шт</t>
  </si>
  <si>
    <t>ДУ 20</t>
  </si>
  <si>
    <t>16</t>
  </si>
  <si>
    <t>Ду 25</t>
  </si>
  <si>
    <t>18</t>
  </si>
  <si>
    <t>Ду 32</t>
  </si>
  <si>
    <t>0</t>
  </si>
  <si>
    <t>Ду 40</t>
  </si>
  <si>
    <t>32</t>
  </si>
  <si>
    <t>57х3,0</t>
  </si>
  <si>
    <t>34</t>
  </si>
  <si>
    <t>76х3,5</t>
  </si>
  <si>
    <t>60</t>
  </si>
  <si>
    <t>89х3,5</t>
  </si>
  <si>
    <t>108х3,5</t>
  </si>
  <si>
    <t>159х4,5</t>
  </si>
  <si>
    <t>Ценаза шт.</t>
  </si>
  <si>
    <t>0,45*1000*2000</t>
  </si>
  <si>
    <t>50х50х2,0</t>
  </si>
  <si>
    <t>80х80х2,0</t>
  </si>
  <si>
    <t>30х20х2,0</t>
  </si>
  <si>
    <t>0,55*1000*2000</t>
  </si>
  <si>
    <t>Лист 4,8х1260х2450</t>
  </si>
  <si>
    <t>Лист 2,5х1250х2500</t>
  </si>
  <si>
    <t>ф 1,2 мм</t>
  </si>
  <si>
    <t>20х20х1,8</t>
  </si>
  <si>
    <r>
      <t xml:space="preserve"> </t>
    </r>
    <r>
      <rPr>
        <sz val="11"/>
        <color indexed="8"/>
        <rFont val="Calibri"/>
        <family val="2"/>
        <charset val="204"/>
      </rPr>
      <t>ø 5,5 мм</t>
    </r>
  </si>
  <si>
    <t>ПРОЧЕЕ</t>
  </si>
  <si>
    <t>Сетка кладочная 50*50*3 (1*2 м)</t>
  </si>
  <si>
    <t>Сетка кладочная 100*100*3 (1*2 м)</t>
  </si>
  <si>
    <t>Сетка рабица 50*50*2 (1,5*10 м)</t>
  </si>
  <si>
    <t>Сетка рабица 35*35*2 (1,5*10 м) оцинкованая</t>
  </si>
  <si>
    <t>Сетка рабица 50*50*2 (1,5*10 м) оцинкованая</t>
  </si>
  <si>
    <t xml:space="preserve">                                                                                                                                                               </t>
  </si>
  <si>
    <t xml:space="preserve">вул. Київська,  б.8, 08132     </t>
  </si>
  <si>
    <t>26003575656800, Банк ПАТ "УКРСИББАНК", м. Харків</t>
  </si>
  <si>
    <t xml:space="preserve">МФО 351005,  код 34202711    № св.-во 200007786 </t>
  </si>
  <si>
    <t>15х15х1,8</t>
  </si>
  <si>
    <t>20х20х2,0</t>
  </si>
  <si>
    <t>Ду 15х2,8</t>
  </si>
  <si>
    <t>грн/шт*</t>
  </si>
  <si>
    <t>№ 24</t>
  </si>
  <si>
    <t>до 0,5  т.*     грн/т</t>
  </si>
  <si>
    <t>0,5 - 1 Т  грн/ 1 т.*</t>
  </si>
  <si>
    <t>свыше             1 т*</t>
  </si>
  <si>
    <t>грн/лист*</t>
  </si>
  <si>
    <t>ТРУБА ПРОФИЛЬНАЯ ОЦИНКОВАНАЯ</t>
  </si>
  <si>
    <t xml:space="preserve">20х20х1,5 </t>
  </si>
  <si>
    <t xml:space="preserve">20х20х1,8 </t>
  </si>
  <si>
    <t xml:space="preserve">40х20х2,5 </t>
  </si>
  <si>
    <t xml:space="preserve">40х40х1,5 </t>
  </si>
  <si>
    <r>
      <t xml:space="preserve">60х37х20х25 </t>
    </r>
    <r>
      <rPr>
        <sz val="12"/>
        <color indexed="8"/>
        <rFont val="Times New Roman"/>
        <family val="1"/>
        <charset val="204"/>
      </rPr>
      <t>(Т- образная)</t>
    </r>
  </si>
  <si>
    <t>60х37х20х25 (Т- образная)</t>
  </si>
  <si>
    <t>Полоса 25х4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</si>
</sst>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4"/>
      <color indexed="8"/>
      <name val="Calibri"/>
      <family val="2"/>
      <charset val="204"/>
    </font>
    <font>
      <u/>
      <sz val="10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60"/>
      </bottom>
      <diagonal/>
    </border>
    <border>
      <left style="thin">
        <color indexed="23"/>
      </left>
      <right/>
      <top style="medium">
        <color indexed="60"/>
      </top>
      <bottom style="thin">
        <color indexed="23"/>
      </bottom>
      <diagonal/>
    </border>
    <border>
      <left/>
      <right style="thin">
        <color indexed="23"/>
      </right>
      <top style="medium">
        <color indexed="6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thin">
        <color indexed="64"/>
      </bottom>
      <diagonal/>
    </border>
    <border>
      <left/>
      <right/>
      <top style="medium">
        <color indexed="60"/>
      </top>
      <bottom style="thin">
        <color indexed="64"/>
      </bottom>
      <diagonal/>
    </border>
    <border>
      <left/>
      <right style="medium">
        <color indexed="60"/>
      </right>
      <top style="medium">
        <color indexed="60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23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23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23"/>
      </right>
      <top/>
      <bottom style="thin">
        <color indexed="60"/>
      </bottom>
      <diagonal/>
    </border>
    <border>
      <left/>
      <right style="thin">
        <color indexed="23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159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1" applyAlignment="1">
      <alignment horizontal="left"/>
    </xf>
    <xf numFmtId="0" fontId="5" fillId="0" borderId="0" xfId="1" applyFont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6" fillId="0" borderId="6" xfId="0" applyNumberFormat="1" applyFont="1" applyBorder="1"/>
    <xf numFmtId="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3" xfId="0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6" fillId="0" borderId="6" xfId="0" applyNumberFormat="1" applyFont="1" applyBorder="1"/>
    <xf numFmtId="0" fontId="1" fillId="0" borderId="0" xfId="0" applyFont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0" fillId="3" borderId="6" xfId="0" applyNumberFormat="1" applyFill="1" applyBorder="1" applyAlignment="1">
      <alignment horizontal="center" vertical="center"/>
    </xf>
    <xf numFmtId="4" fontId="0" fillId="4" borderId="6" xfId="0" applyNumberFormat="1" applyFill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3" borderId="19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0" xfId="0" applyNumberFormat="1" applyBorder="1"/>
    <xf numFmtId="0" fontId="0" fillId="2" borderId="5" xfId="0" applyFill="1" applyBorder="1" applyAlignment="1">
      <alignment horizontal="center"/>
    </xf>
    <xf numFmtId="4" fontId="0" fillId="4" borderId="16" xfId="0" applyNumberFormat="1" applyFill="1" applyBorder="1" applyAlignment="1">
      <alignment horizontal="center" vertical="center"/>
    </xf>
    <xf numFmtId="49" fontId="8" fillId="0" borderId="20" xfId="2" applyNumberFormat="1" applyFont="1" applyBorder="1" applyAlignment="1">
      <alignment horizontal="left" vertical="center"/>
    </xf>
    <xf numFmtId="1" fontId="12" fillId="0" borderId="21" xfId="2" applyNumberFormat="1" applyFont="1" applyBorder="1" applyAlignment="1">
      <alignment horizontal="center" vertical="center"/>
    </xf>
    <xf numFmtId="2" fontId="12" fillId="0" borderId="22" xfId="2" applyNumberFormat="1" applyFont="1" applyBorder="1" applyAlignment="1">
      <alignment horizontal="center" vertical="center"/>
    </xf>
    <xf numFmtId="1" fontId="12" fillId="0" borderId="23" xfId="2" applyNumberFormat="1" applyFont="1" applyBorder="1" applyAlignment="1">
      <alignment horizontal="center" vertical="center"/>
    </xf>
    <xf numFmtId="2" fontId="12" fillId="0" borderId="24" xfId="2" applyNumberFormat="1" applyFont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9" fontId="8" fillId="0" borderId="16" xfId="2" applyNumberFormat="1" applyFont="1" applyBorder="1" applyAlignment="1">
      <alignment horizontal="left" vertical="center"/>
    </xf>
    <xf numFmtId="2" fontId="8" fillId="0" borderId="16" xfId="2" applyNumberFormat="1" applyFont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6" xfId="0" applyNumberFormat="1" applyBorder="1"/>
    <xf numFmtId="166" fontId="0" fillId="4" borderId="6" xfId="0" applyNumberFormat="1" applyFill="1" applyBorder="1" applyAlignment="1">
      <alignment horizontal="center" vertical="center"/>
    </xf>
    <xf numFmtId="0" fontId="0" fillId="5" borderId="38" xfId="0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39" xfId="0" applyNumberFormat="1" applyBorder="1" applyAlignment="1">
      <alignment horizontal="center" vertical="center"/>
    </xf>
    <xf numFmtId="2" fontId="6" fillId="0" borderId="39" xfId="0" applyNumberFormat="1" applyFont="1" applyBorder="1"/>
    <xf numFmtId="0" fontId="0" fillId="5" borderId="42" xfId="0" applyFill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3" borderId="6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0" borderId="0" xfId="0"/>
    <xf numFmtId="0" fontId="0" fillId="0" borderId="8" xfId="0" applyFill="1" applyBorder="1" applyAlignment="1">
      <alignment horizontal="center"/>
    </xf>
    <xf numFmtId="1" fontId="12" fillId="6" borderId="8" xfId="2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/>
    </xf>
    <xf numFmtId="164" fontId="12" fillId="6" borderId="8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5" borderId="20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30" xfId="0" applyFill="1" applyBorder="1" applyAlignment="1"/>
    <xf numFmtId="0" fontId="0" fillId="5" borderId="31" xfId="0" applyFill="1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5" borderId="6" xfId="0" applyFill="1" applyBorder="1"/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8" xfId="0" applyFill="1" applyBorder="1"/>
    <xf numFmtId="0" fontId="0" fillId="0" borderId="6" xfId="0" applyFill="1" applyBorder="1"/>
    <xf numFmtId="0" fontId="0" fillId="5" borderId="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5" borderId="13" xfId="0" applyFill="1" applyBorder="1"/>
    <xf numFmtId="0" fontId="0" fillId="5" borderId="14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8" xfId="0" applyFill="1" applyBorder="1"/>
    <xf numFmtId="0" fontId="0" fillId="2" borderId="5" xfId="0" applyFill="1" applyBorder="1" applyAlignment="1">
      <alignment horizontal="center" vertical="center"/>
    </xf>
    <xf numFmtId="0" fontId="0" fillId="5" borderId="44" xfId="0" applyFill="1" applyBorder="1" applyAlignment="1">
      <alignment horizontal="left"/>
    </xf>
    <xf numFmtId="0" fontId="0" fillId="5" borderId="45" xfId="0" applyFill="1" applyBorder="1" applyAlignment="1">
      <alignment horizontal="left"/>
    </xf>
    <xf numFmtId="0" fontId="0" fillId="0" borderId="50" xfId="0" applyBorder="1" applyAlignment="1"/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0" fontId="0" fillId="5" borderId="47" xfId="0" applyFill="1" applyBorder="1" applyAlignment="1">
      <alignment horizontal="left"/>
    </xf>
    <xf numFmtId="0" fontId="0" fillId="5" borderId="48" xfId="0" applyFill="1" applyBorder="1" applyAlignment="1">
      <alignment horizontal="left"/>
    </xf>
    <xf numFmtId="0" fontId="0" fillId="0" borderId="49" xfId="0" applyBorder="1" applyAlignment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0" fillId="0" borderId="37" xfId="0" applyFill="1" applyBorder="1" applyAlignment="1"/>
    <xf numFmtId="0" fontId="0" fillId="0" borderId="37" xfId="0" applyBorder="1" applyAlignment="1"/>
    <xf numFmtId="0" fontId="0" fillId="2" borderId="3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0" borderId="37" xfId="0" applyFill="1" applyBorder="1"/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/>
    <xf numFmtId="164" fontId="8" fillId="0" borderId="20" xfId="2" applyNumberFormat="1" applyFont="1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164" fontId="8" fillId="0" borderId="15" xfId="2" applyNumberFormat="1" applyFont="1" applyBorder="1" applyAlignment="1">
      <alignment horizontal="center" vertical="center"/>
    </xf>
    <xf numFmtId="49" fontId="8" fillId="0" borderId="20" xfId="2" applyNumberFormat="1" applyFont="1" applyBorder="1" applyAlignment="1">
      <alignment horizontal="center" vertical="center"/>
    </xf>
    <xf numFmtId="49" fontId="8" fillId="0" borderId="33" xfId="2" applyNumberFormat="1" applyFont="1" applyBorder="1" applyAlignment="1">
      <alignment horizontal="center" vertical="center"/>
    </xf>
    <xf numFmtId="49" fontId="8" fillId="0" borderId="26" xfId="2" applyNumberFormat="1" applyFont="1" applyBorder="1" applyAlignment="1">
      <alignment horizontal="center" vertical="center"/>
    </xf>
    <xf numFmtId="49" fontId="8" fillId="0" borderId="15" xfId="2" applyNumberFormat="1" applyFont="1" applyBorder="1" applyAlignment="1">
      <alignment horizontal="center" vertical="center"/>
    </xf>
    <xf numFmtId="49" fontId="8" fillId="0" borderId="25" xfId="2" applyNumberFormat="1" applyFon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250372</xdr:colOff>
      <xdr:row>51</xdr:row>
      <xdr:rowOff>12245</xdr:rowOff>
    </xdr:from>
    <xdr:ext cx="280307" cy="17536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422822" y="1108982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11</xdr:col>
      <xdr:colOff>253433</xdr:colOff>
      <xdr:row>59</xdr:row>
      <xdr:rowOff>5954</xdr:rowOff>
    </xdr:from>
    <xdr:ext cx="280307" cy="175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425883" y="12798029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10</xdr:col>
      <xdr:colOff>357414</xdr:colOff>
      <xdr:row>51</xdr:row>
      <xdr:rowOff>172130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748814" y="11249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240866</xdr:colOff>
      <xdr:row>53</xdr:row>
      <xdr:rowOff>11596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413316" y="112796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126072</xdr:colOff>
      <xdr:row>54</xdr:row>
      <xdr:rowOff>5672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8298522" y="11464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224747</xdr:colOff>
      <xdr:row>55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8397197" y="1164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128427</xdr:colOff>
      <xdr:row>56</xdr:row>
      <xdr:rowOff>25579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8300877" y="1186515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107157</xdr:colOff>
      <xdr:row>61</xdr:row>
      <xdr:rowOff>11906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8279607" y="129944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226219</xdr:colOff>
      <xdr:row>62</xdr:row>
      <xdr:rowOff>11906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8398669" y="1318498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27385</xdr:colOff>
      <xdr:row>64</xdr:row>
      <xdr:rowOff>25003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8199835" y="1357907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227409</xdr:colOff>
      <xdr:row>65</xdr:row>
      <xdr:rowOff>4167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8399859" y="137487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135732</xdr:colOff>
      <xdr:row>66</xdr:row>
      <xdr:rowOff>38100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7527132" y="13973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226218</xdr:colOff>
      <xdr:row>67</xdr:row>
      <xdr:rowOff>5953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8398668" y="141315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232172</xdr:colOff>
      <xdr:row>68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8404622" y="1431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220266</xdr:colOff>
      <xdr:row>70</xdr:row>
      <xdr:rowOff>5953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8392716" y="148935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235544</xdr:colOff>
      <xdr:row>61</xdr:row>
      <xdr:rowOff>14879</xdr:rowOff>
    </xdr:from>
    <xdr:ext cx="280307" cy="17536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8407994" y="15473954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2</xdr:col>
      <xdr:colOff>30814</xdr:colOff>
      <xdr:row>62</xdr:row>
      <xdr:rowOff>51548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8203264" y="1570112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42480</xdr:colOff>
      <xdr:row>61</xdr:row>
      <xdr:rowOff>76458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8214930" y="15535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218074</xdr:colOff>
      <xdr:row>57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8390524" y="1205565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200025</xdr:colOff>
      <xdr:row>1</xdr:row>
      <xdr:rowOff>142875</xdr:rowOff>
    </xdr:from>
    <xdr:to>
      <xdr:col>3</xdr:col>
      <xdr:colOff>609600</xdr:colOff>
      <xdr:row>6</xdr:row>
      <xdr:rowOff>142875</xdr:rowOff>
    </xdr:to>
    <xdr:pic>
      <xdr:nvPicPr>
        <xdr:cNvPr id="21" name="Рисунок 48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33375"/>
          <a:ext cx="2457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133350</xdr:rowOff>
    </xdr:from>
    <xdr:to>
      <xdr:col>3</xdr:col>
      <xdr:colOff>609600</xdr:colOff>
      <xdr:row>49</xdr:row>
      <xdr:rowOff>190500</xdr:rowOff>
    </xdr:to>
    <xdr:pic>
      <xdr:nvPicPr>
        <xdr:cNvPr id="22" name="Рисунок 49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29750"/>
          <a:ext cx="26955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3</xdr:col>
      <xdr:colOff>609600</xdr:colOff>
      <xdr:row>6</xdr:row>
      <xdr:rowOff>57150</xdr:rowOff>
    </xdr:to>
    <xdr:pic>
      <xdr:nvPicPr>
        <xdr:cNvPr id="23" name="Рисунок 5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2638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44</xdr:row>
      <xdr:rowOff>47625</xdr:rowOff>
    </xdr:from>
    <xdr:to>
      <xdr:col>3</xdr:col>
      <xdr:colOff>609600</xdr:colOff>
      <xdr:row>50</xdr:row>
      <xdr:rowOff>123825</xdr:rowOff>
    </xdr:to>
    <xdr:pic>
      <xdr:nvPicPr>
        <xdr:cNvPr id="24" name="Рисунок 5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344025"/>
          <a:ext cx="2705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357414</xdr:colOff>
      <xdr:row>51</xdr:row>
      <xdr:rowOff>172130</xdr:rowOff>
    </xdr:from>
    <xdr:ext cx="65" cy="172227"/>
    <xdr:sp macro="" textlink="">
      <xdr:nvSpPr>
        <xdr:cNvPr id="25" name="TextBox 28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748814" y="11249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13</xdr:col>
      <xdr:colOff>190500</xdr:colOff>
      <xdr:row>2</xdr:row>
      <xdr:rowOff>47625</xdr:rowOff>
    </xdr:from>
    <xdr:to>
      <xdr:col>13</xdr:col>
      <xdr:colOff>476250</xdr:colOff>
      <xdr:row>3</xdr:row>
      <xdr:rowOff>152400</xdr:rowOff>
    </xdr:to>
    <xdr:pic>
      <xdr:nvPicPr>
        <xdr:cNvPr id="26" name="Рисунок 6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428625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43</xdr:row>
      <xdr:rowOff>47625</xdr:rowOff>
    </xdr:from>
    <xdr:to>
      <xdr:col>13</xdr:col>
      <xdr:colOff>476250</xdr:colOff>
      <xdr:row>44</xdr:row>
      <xdr:rowOff>152400</xdr:rowOff>
    </xdr:to>
    <xdr:pic>
      <xdr:nvPicPr>
        <xdr:cNvPr id="27" name="Рисунок 6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9534525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2</xdr:row>
      <xdr:rowOff>47625</xdr:rowOff>
    </xdr:from>
    <xdr:to>
      <xdr:col>13</xdr:col>
      <xdr:colOff>485775</xdr:colOff>
      <xdr:row>3</xdr:row>
      <xdr:rowOff>152400</xdr:rowOff>
    </xdr:to>
    <xdr:pic>
      <xdr:nvPicPr>
        <xdr:cNvPr id="28" name="Рисунок 6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42862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4</xdr:row>
      <xdr:rowOff>57150</xdr:rowOff>
    </xdr:from>
    <xdr:to>
      <xdr:col>13</xdr:col>
      <xdr:colOff>485775</xdr:colOff>
      <xdr:row>5</xdr:row>
      <xdr:rowOff>161925</xdr:rowOff>
    </xdr:to>
    <xdr:pic>
      <xdr:nvPicPr>
        <xdr:cNvPr id="29" name="Рисунок 6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819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43</xdr:row>
      <xdr:rowOff>47625</xdr:rowOff>
    </xdr:from>
    <xdr:to>
      <xdr:col>13</xdr:col>
      <xdr:colOff>485775</xdr:colOff>
      <xdr:row>44</xdr:row>
      <xdr:rowOff>152400</xdr:rowOff>
    </xdr:to>
    <xdr:pic>
      <xdr:nvPicPr>
        <xdr:cNvPr id="30" name="Рисунок 63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953452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45</xdr:row>
      <xdr:rowOff>38100</xdr:rowOff>
    </xdr:from>
    <xdr:to>
      <xdr:col>13</xdr:col>
      <xdr:colOff>485775</xdr:colOff>
      <xdr:row>46</xdr:row>
      <xdr:rowOff>142875</xdr:rowOff>
    </xdr:to>
    <xdr:pic>
      <xdr:nvPicPr>
        <xdr:cNvPr id="31" name="Рисунок 6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99060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126072</xdr:colOff>
      <xdr:row>52</xdr:row>
      <xdr:rowOff>5672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6831672" y="118833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107157</xdr:colOff>
      <xdr:row>60</xdr:row>
      <xdr:rowOff>11906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6812757" y="130516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11</xdr:col>
      <xdr:colOff>226219</xdr:colOff>
      <xdr:row>60</xdr:row>
      <xdr:rowOff>11906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6931819" y="132421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235544</xdr:colOff>
      <xdr:row>65</xdr:row>
      <xdr:rowOff>14879</xdr:rowOff>
    </xdr:from>
    <xdr:ext cx="280307" cy="175369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454744" y="13064129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2</xdr:col>
      <xdr:colOff>42480</xdr:colOff>
      <xdr:row>65</xdr:row>
      <xdr:rowOff>76458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261680" y="131257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235544</xdr:colOff>
      <xdr:row>81</xdr:row>
      <xdr:rowOff>14879</xdr:rowOff>
    </xdr:from>
    <xdr:ext cx="280307" cy="175369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1454744" y="13064129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30814</xdr:colOff>
      <xdr:row>82</xdr:row>
      <xdr:rowOff>51548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1250014" y="132912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42480</xdr:colOff>
      <xdr:row>81</xdr:row>
      <xdr:rowOff>76458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1261680" y="131257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235544</xdr:colOff>
      <xdr:row>84</xdr:row>
      <xdr:rowOff>14879</xdr:rowOff>
    </xdr:from>
    <xdr:ext cx="280307" cy="175369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454744" y="16778879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30814</xdr:colOff>
      <xdr:row>85</xdr:row>
      <xdr:rowOff>51548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250014" y="170060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42480</xdr:colOff>
      <xdr:row>84</xdr:row>
      <xdr:rowOff>76458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261680" y="16840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30814</xdr:colOff>
      <xdr:row>83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28B25080-00FA-45B9-B354-7C057C556A19}"/>
            </a:ext>
          </a:extLst>
        </xdr:cNvPr>
        <xdr:cNvSpPr txBox="1"/>
      </xdr:nvSpPr>
      <xdr:spPr>
        <a:xfrm>
          <a:off x="1250014" y="1657742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42480</xdr:colOff>
      <xdr:row>82</xdr:row>
      <xdr:rowOff>76458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A15B435A-DD4D-4154-9FC5-B84C287BA8D4}"/>
            </a:ext>
          </a:extLst>
        </xdr:cNvPr>
        <xdr:cNvSpPr txBox="1"/>
      </xdr:nvSpPr>
      <xdr:spPr>
        <a:xfrm>
          <a:off x="1261680" y="164118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2343150" cy="1266825"/>
    <xdr:pic>
      <xdr:nvPicPr>
        <xdr:cNvPr id="23" name="Рисунок 50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431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190500</xdr:colOff>
      <xdr:row>2</xdr:row>
      <xdr:rowOff>47625</xdr:rowOff>
    </xdr:from>
    <xdr:ext cx="285750" cy="295275"/>
    <xdr:pic>
      <xdr:nvPicPr>
        <xdr:cNvPr id="26" name="Рисунок 63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23875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190500</xdr:colOff>
      <xdr:row>2</xdr:row>
      <xdr:rowOff>47625</xdr:rowOff>
    </xdr:from>
    <xdr:ext cx="295275" cy="295275"/>
    <xdr:pic>
      <xdr:nvPicPr>
        <xdr:cNvPr id="28" name="Рисунок 6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23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190500</xdr:colOff>
      <xdr:row>4</xdr:row>
      <xdr:rowOff>57150</xdr:rowOff>
    </xdr:from>
    <xdr:ext cx="295275" cy="295275"/>
    <xdr:pic>
      <xdr:nvPicPr>
        <xdr:cNvPr id="29" name="Рисунок 63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9144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250372</xdr:colOff>
      <xdr:row>15</xdr:row>
      <xdr:rowOff>0</xdr:rowOff>
    </xdr:from>
    <xdr:ext cx="280307" cy="17536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955972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13</xdr:col>
      <xdr:colOff>253433</xdr:colOff>
      <xdr:row>15</xdr:row>
      <xdr:rowOff>0</xdr:rowOff>
    </xdr:from>
    <xdr:ext cx="280307" cy="175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6959033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12</xdr:col>
      <xdr:colOff>357414</xdr:colOff>
      <xdr:row>15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45341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240866</xdr:colOff>
      <xdr:row>15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6946466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126072</xdr:colOff>
      <xdr:row>15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6831672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224747</xdr:colOff>
      <xdr:row>15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6930347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128427</xdr:colOff>
      <xdr:row>15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6834027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107157</xdr:colOff>
      <xdr:row>15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6812757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226219</xdr:colOff>
      <xdr:row>15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6931819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27385</xdr:colOff>
      <xdr:row>15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6732985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227409</xdr:colOff>
      <xdr:row>15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6933009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135732</xdr:colOff>
      <xdr:row>15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6231732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226218</xdr:colOff>
      <xdr:row>15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6931818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232172</xdr:colOff>
      <xdr:row>15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6937772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220266</xdr:colOff>
      <xdr:row>15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6925866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235544</xdr:colOff>
      <xdr:row>15</xdr:row>
      <xdr:rowOff>0</xdr:rowOff>
    </xdr:from>
    <xdr:ext cx="280307" cy="17536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1454744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4</xdr:col>
      <xdr:colOff>30814</xdr:colOff>
      <xdr:row>15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125001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42480</xdr:colOff>
      <xdr:row>15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1261680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218074</xdr:colOff>
      <xdr:row>15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692367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357414</xdr:colOff>
      <xdr:row>15</xdr:row>
      <xdr:rowOff>0</xdr:rowOff>
    </xdr:from>
    <xdr:ext cx="65" cy="172227"/>
    <xdr:sp macro="" textlink="">
      <xdr:nvSpPr>
        <xdr:cNvPr id="21" name="TextBox 28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645341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190500</xdr:colOff>
      <xdr:row>15</xdr:row>
      <xdr:rowOff>0</xdr:rowOff>
    </xdr:from>
    <xdr:ext cx="285750" cy="295275"/>
    <xdr:pic>
      <xdr:nvPicPr>
        <xdr:cNvPr id="22" name="Рисунок 63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868680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190500</xdr:colOff>
      <xdr:row>15</xdr:row>
      <xdr:rowOff>0</xdr:rowOff>
    </xdr:from>
    <xdr:ext cx="295275" cy="295275"/>
    <xdr:pic>
      <xdr:nvPicPr>
        <xdr:cNvPr id="23" name="Рисунок 63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86868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190500</xdr:colOff>
      <xdr:row>15</xdr:row>
      <xdr:rowOff>0</xdr:rowOff>
    </xdr:from>
    <xdr:ext cx="295275" cy="295275"/>
    <xdr:pic>
      <xdr:nvPicPr>
        <xdr:cNvPr id="24" name="Рисунок 6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86868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126072</xdr:colOff>
      <xdr:row>15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6831672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107157</xdr:colOff>
      <xdr:row>15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6812757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226219</xdr:colOff>
      <xdr:row>15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6931819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235544</xdr:colOff>
      <xdr:row>15</xdr:row>
      <xdr:rowOff>0</xdr:rowOff>
    </xdr:from>
    <xdr:ext cx="280307" cy="175369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1454744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ru-RU" sz="1100" b="0" i="0">
              <a:latin typeface="Cambria Math" panose="02040503050406030204" pitchFamily="18" charset="0"/>
            </a:rPr>
            <a:t>м^2</a:t>
          </a:r>
          <a:endParaRPr lang="ru-RU" sz="1100"/>
        </a:p>
      </xdr:txBody>
    </xdr:sp>
    <xdr:clientData/>
  </xdr:oneCellAnchor>
  <xdr:oneCellAnchor>
    <xdr:from>
      <xdr:col>4</xdr:col>
      <xdr:colOff>42480</xdr:colOff>
      <xdr:row>15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1261680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235544</xdr:colOff>
      <xdr:row>15</xdr:row>
      <xdr:rowOff>0</xdr:rowOff>
    </xdr:from>
    <xdr:ext cx="280307" cy="175369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1454744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30814</xdr:colOff>
      <xdr:row>15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125001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42480</xdr:colOff>
      <xdr:row>15</xdr:row>
      <xdr:rowOff>0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1261680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235544</xdr:colOff>
      <xdr:row>15</xdr:row>
      <xdr:rowOff>0</xdr:rowOff>
    </xdr:from>
    <xdr:ext cx="280307" cy="17536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1454744" y="8686800"/>
          <a:ext cx="280307" cy="175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30814</xdr:colOff>
      <xdr:row>15</xdr:row>
      <xdr:rowOff>0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1250014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42480</xdr:colOff>
      <xdr:row>15</xdr:row>
      <xdr:rowOff>0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1261680" y="868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alfa-metall-kom@mail.r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amk.in.ua/" TargetMode="External"/><Relationship Id="rId1" Type="http://schemas.openxmlformats.org/officeDocument/2006/relationships/hyperlink" Target="http://amk.in.u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lfa-metall-kom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lfa-metall-kom@mail.ru" TargetMode="External"/><Relationship Id="rId1" Type="http://schemas.openxmlformats.org/officeDocument/2006/relationships/hyperlink" Target="http://amk.in.ua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7"/>
  <sheetViews>
    <sheetView tabSelected="1" view="pageBreakPreview" zoomScaleNormal="100" zoomScaleSheetLayoutView="100" workbookViewId="0">
      <selection activeCell="D81" sqref="D81:G81"/>
    </sheetView>
  </sheetViews>
  <sheetFormatPr defaultRowHeight="15" x14ac:dyDescent="0.25"/>
  <cols>
    <col min="4" max="4" width="9.85546875" customWidth="1"/>
    <col min="5" max="6" width="10" bestFit="1" customWidth="1"/>
    <col min="7" max="7" width="11.5703125" bestFit="1" customWidth="1"/>
    <col min="13" max="13" width="10.7109375" customWidth="1"/>
    <col min="16" max="16" width="10" bestFit="1" customWidth="1"/>
  </cols>
  <sheetData>
    <row r="1" spans="1:17" ht="18.75" x14ac:dyDescent="0.3">
      <c r="N1" s="25"/>
      <c r="O1" s="25"/>
      <c r="P1" s="25"/>
      <c r="Q1" s="25"/>
    </row>
    <row r="2" spans="1:17" ht="18.75" x14ac:dyDescent="0.3">
      <c r="E2" s="1" t="s">
        <v>0</v>
      </c>
      <c r="F2" s="1"/>
      <c r="G2" s="1"/>
      <c r="H2" s="1"/>
      <c r="J2" t="s">
        <v>82</v>
      </c>
      <c r="N2" s="25"/>
      <c r="O2" s="25"/>
      <c r="P2" s="25"/>
      <c r="Q2" s="25"/>
    </row>
    <row r="3" spans="1:17" x14ac:dyDescent="0.25">
      <c r="E3" s="1" t="s">
        <v>1</v>
      </c>
      <c r="F3" s="1"/>
      <c r="G3" s="1"/>
      <c r="H3" s="1"/>
      <c r="N3" s="102" t="s">
        <v>83</v>
      </c>
      <c r="O3" s="102"/>
      <c r="P3" s="102"/>
      <c r="Q3" s="102"/>
    </row>
    <row r="4" spans="1:17" x14ac:dyDescent="0.25">
      <c r="E4" s="1" t="s">
        <v>2</v>
      </c>
      <c r="F4" s="1"/>
      <c r="G4" s="1"/>
      <c r="H4" s="1"/>
      <c r="N4" s="102"/>
      <c r="O4" s="102"/>
      <c r="P4" s="102"/>
      <c r="Q4" s="102"/>
    </row>
    <row r="5" spans="1:17" x14ac:dyDescent="0.25">
      <c r="E5" s="1" t="s">
        <v>3</v>
      </c>
      <c r="F5" s="1"/>
      <c r="G5" s="1"/>
      <c r="H5" s="1"/>
      <c r="N5" s="102" t="s">
        <v>84</v>
      </c>
      <c r="O5" s="102"/>
      <c r="P5" s="103"/>
      <c r="Q5" s="103"/>
    </row>
    <row r="6" spans="1:17" x14ac:dyDescent="0.25">
      <c r="E6" s="1" t="s">
        <v>4</v>
      </c>
      <c r="F6" s="1"/>
      <c r="G6" s="1"/>
      <c r="H6" s="1"/>
      <c r="N6" s="103"/>
      <c r="O6" s="103"/>
      <c r="P6" s="103"/>
      <c r="Q6" s="103"/>
    </row>
    <row r="7" spans="1:17" x14ac:dyDescent="0.25">
      <c r="E7" s="104" t="s">
        <v>5</v>
      </c>
      <c r="F7" s="105"/>
      <c r="G7" s="105"/>
      <c r="H7" s="105"/>
      <c r="K7" s="3" t="s">
        <v>6</v>
      </c>
      <c r="N7" s="102"/>
      <c r="O7" s="102"/>
      <c r="P7" s="102"/>
      <c r="Q7" s="102"/>
    </row>
    <row r="8" spans="1:17" ht="18.75" x14ac:dyDescent="0.3">
      <c r="A8" s="106">
        <v>44123</v>
      </c>
      <c r="B8" s="107"/>
      <c r="C8" s="107"/>
      <c r="E8" s="4" t="s">
        <v>85</v>
      </c>
      <c r="F8" s="1"/>
      <c r="G8" s="1"/>
      <c r="H8" s="1"/>
      <c r="N8" s="102"/>
      <c r="O8" s="102"/>
      <c r="P8" s="102"/>
      <c r="Q8" s="102"/>
    </row>
    <row r="9" spans="1:17" ht="15.75" thickBot="1" x14ac:dyDescent="0.3"/>
    <row r="10" spans="1:17" ht="15.75" thickBot="1" x14ac:dyDescent="0.3">
      <c r="A10" s="96" t="s">
        <v>7</v>
      </c>
      <c r="B10" s="97"/>
      <c r="C10" s="5" t="s">
        <v>8</v>
      </c>
      <c r="D10" s="96" t="s">
        <v>9</v>
      </c>
      <c r="E10" s="97"/>
      <c r="F10" s="97"/>
      <c r="G10" s="98"/>
      <c r="H10" s="6" t="s">
        <v>10</v>
      </c>
      <c r="J10" s="96" t="s">
        <v>7</v>
      </c>
      <c r="K10" s="97"/>
      <c r="L10" s="7" t="s">
        <v>8</v>
      </c>
      <c r="M10" s="96" t="s">
        <v>11</v>
      </c>
      <c r="N10" s="97"/>
      <c r="O10" s="97"/>
      <c r="P10" s="99"/>
      <c r="Q10" s="6" t="s">
        <v>10</v>
      </c>
    </row>
    <row r="11" spans="1:17" ht="45.75" thickBot="1" x14ac:dyDescent="0.3">
      <c r="A11" s="96" t="s">
        <v>12</v>
      </c>
      <c r="B11" s="97"/>
      <c r="C11" s="5" t="s">
        <v>13</v>
      </c>
      <c r="D11" s="65" t="s">
        <v>14</v>
      </c>
      <c r="E11" s="65" t="s">
        <v>212</v>
      </c>
      <c r="F11" s="65" t="s">
        <v>213</v>
      </c>
      <c r="G11" s="66" t="s">
        <v>214</v>
      </c>
      <c r="H11" s="5" t="s">
        <v>15</v>
      </c>
      <c r="J11" s="96" t="s">
        <v>16</v>
      </c>
      <c r="K11" s="99"/>
      <c r="L11" s="7" t="s">
        <v>13</v>
      </c>
      <c r="M11" s="65" t="s">
        <v>14</v>
      </c>
      <c r="N11" s="65" t="s">
        <v>212</v>
      </c>
      <c r="O11" s="65" t="s">
        <v>213</v>
      </c>
      <c r="P11" s="66" t="s">
        <v>214</v>
      </c>
      <c r="Q11" s="9" t="s">
        <v>15</v>
      </c>
    </row>
    <row r="12" spans="1:17" x14ac:dyDescent="0.25">
      <c r="A12" s="110" t="s">
        <v>17</v>
      </c>
      <c r="B12" s="110"/>
      <c r="C12" s="10" t="s">
        <v>18</v>
      </c>
      <c r="D12" s="28">
        <f>E12*H12/1000</f>
        <v>8.6038699999999988</v>
      </c>
      <c r="E12" s="67">
        <f>G12*1.07</f>
        <v>20009</v>
      </c>
      <c r="F12" s="67">
        <f>G12*1.015</f>
        <v>18980.499999999996</v>
      </c>
      <c r="G12" s="73">
        <v>18700</v>
      </c>
      <c r="H12" s="10">
        <v>0.43</v>
      </c>
      <c r="J12" s="108" t="s">
        <v>22</v>
      </c>
      <c r="K12" s="108"/>
      <c r="L12" s="10" t="s">
        <v>18</v>
      </c>
      <c r="M12" s="28">
        <f>N12*Q12/1000</f>
        <v>365.87579999999997</v>
      </c>
      <c r="N12" s="68">
        <f>P12*1.07</f>
        <v>22309.5</v>
      </c>
      <c r="O12" s="67">
        <f>P12*1.015</f>
        <v>21162.749999999996</v>
      </c>
      <c r="P12" s="73">
        <v>20850</v>
      </c>
      <c r="Q12" s="15">
        <v>16.399999999999999</v>
      </c>
    </row>
    <row r="13" spans="1:17" x14ac:dyDescent="0.25">
      <c r="A13" s="109" t="s">
        <v>19</v>
      </c>
      <c r="B13" s="109"/>
      <c r="C13" s="10" t="s">
        <v>18</v>
      </c>
      <c r="D13" s="28">
        <f t="shared" ref="D13:D14" si="0">E13*H13/1000</f>
        <v>12.668800000000001</v>
      </c>
      <c r="E13" s="67">
        <f t="shared" ref="E13:E16" si="1">G13*1.07</f>
        <v>19795</v>
      </c>
      <c r="F13" s="67">
        <f t="shared" ref="F13:F16" si="2">G13*1.015</f>
        <v>18777.5</v>
      </c>
      <c r="G13" s="73">
        <v>18500</v>
      </c>
      <c r="H13" s="15">
        <v>0.64</v>
      </c>
      <c r="J13" s="108" t="s">
        <v>25</v>
      </c>
      <c r="K13" s="108"/>
      <c r="L13" s="10" t="s">
        <v>18</v>
      </c>
      <c r="M13" s="28">
        <f t="shared" ref="M13:M14" si="3">N13*Q13/1000</f>
        <v>0</v>
      </c>
      <c r="N13" s="68">
        <f t="shared" ref="N13:N14" si="4">P13*1.025</f>
        <v>0</v>
      </c>
      <c r="O13" s="67">
        <f t="shared" ref="O13:O14" si="5">P13*1.015</f>
        <v>0</v>
      </c>
      <c r="P13" s="73">
        <v>0</v>
      </c>
      <c r="Q13" s="15">
        <v>21.2</v>
      </c>
    </row>
    <row r="14" spans="1:17" x14ac:dyDescent="0.25">
      <c r="A14" s="109" t="s">
        <v>20</v>
      </c>
      <c r="B14" s="109"/>
      <c r="C14" s="10" t="s">
        <v>18</v>
      </c>
      <c r="D14" s="28">
        <f t="shared" si="0"/>
        <v>18.260085000000004</v>
      </c>
      <c r="E14" s="67">
        <f t="shared" si="1"/>
        <v>19634.5</v>
      </c>
      <c r="F14" s="67">
        <f t="shared" si="2"/>
        <v>18625.25</v>
      </c>
      <c r="G14" s="73">
        <v>18350</v>
      </c>
      <c r="H14" s="15">
        <v>0.93</v>
      </c>
      <c r="J14" s="108" t="s">
        <v>86</v>
      </c>
      <c r="K14" s="108"/>
      <c r="L14" s="10" t="s">
        <v>18</v>
      </c>
      <c r="M14" s="28">
        <f t="shared" si="3"/>
        <v>0</v>
      </c>
      <c r="N14" s="68">
        <f t="shared" si="4"/>
        <v>0</v>
      </c>
      <c r="O14" s="67">
        <f t="shared" si="5"/>
        <v>0</v>
      </c>
      <c r="P14" s="73">
        <v>0</v>
      </c>
      <c r="Q14" s="15">
        <v>27.3</v>
      </c>
    </row>
    <row r="15" spans="1:17" ht="15.75" thickBot="1" x14ac:dyDescent="0.3">
      <c r="A15" s="109" t="s">
        <v>21</v>
      </c>
      <c r="B15" s="109"/>
      <c r="C15" s="10" t="s">
        <v>18</v>
      </c>
      <c r="D15" s="28">
        <f t="shared" ref="D15:D16" si="6">E15*H15/1000</f>
        <v>24.346779999999999</v>
      </c>
      <c r="E15" s="67">
        <f t="shared" si="1"/>
        <v>19634.5</v>
      </c>
      <c r="F15" s="67">
        <f t="shared" si="2"/>
        <v>18625.25</v>
      </c>
      <c r="G15" s="73">
        <v>18350</v>
      </c>
      <c r="H15" s="15">
        <v>1.24</v>
      </c>
      <c r="J15" s="16"/>
      <c r="K15" s="16"/>
      <c r="L15" s="16"/>
      <c r="M15" s="16"/>
      <c r="N15" s="16"/>
      <c r="O15" s="16"/>
      <c r="P15" s="16"/>
    </row>
    <row r="16" spans="1:17" ht="15.75" thickBot="1" x14ac:dyDescent="0.3">
      <c r="A16" s="109" t="s">
        <v>23</v>
      </c>
      <c r="B16" s="109"/>
      <c r="C16" s="10" t="s">
        <v>18</v>
      </c>
      <c r="D16" s="28">
        <f t="shared" si="6"/>
        <v>32.004234999999994</v>
      </c>
      <c r="E16" s="67">
        <f t="shared" si="1"/>
        <v>19634.5</v>
      </c>
      <c r="F16" s="67">
        <f t="shared" si="2"/>
        <v>18625.25</v>
      </c>
      <c r="G16" s="73">
        <v>18350</v>
      </c>
      <c r="H16" s="15">
        <v>1.63</v>
      </c>
      <c r="J16" s="101" t="s">
        <v>7</v>
      </c>
      <c r="K16" s="101"/>
      <c r="L16" s="5" t="s">
        <v>8</v>
      </c>
      <c r="M16" s="96" t="s">
        <v>26</v>
      </c>
      <c r="N16" s="97"/>
      <c r="O16" s="97"/>
      <c r="P16" s="99"/>
      <c r="Q16" s="6" t="s">
        <v>10</v>
      </c>
    </row>
    <row r="17" spans="1:17" ht="30" customHeight="1" thickBot="1" x14ac:dyDescent="0.3">
      <c r="A17" s="109" t="s">
        <v>24</v>
      </c>
      <c r="B17" s="109"/>
      <c r="C17" s="10" t="s">
        <v>18</v>
      </c>
      <c r="D17" s="26" t="s">
        <v>40</v>
      </c>
      <c r="E17" s="26" t="s">
        <v>40</v>
      </c>
      <c r="F17" s="26" t="s">
        <v>40</v>
      </c>
      <c r="G17" s="26" t="s">
        <v>40</v>
      </c>
      <c r="H17" s="15">
        <v>2</v>
      </c>
      <c r="J17" s="101" t="s">
        <v>28</v>
      </c>
      <c r="K17" s="101"/>
      <c r="L17" s="5" t="s">
        <v>13</v>
      </c>
      <c r="M17" s="65" t="s">
        <v>14</v>
      </c>
      <c r="N17" s="65" t="s">
        <v>212</v>
      </c>
      <c r="O17" s="65" t="s">
        <v>213</v>
      </c>
      <c r="P17" s="66" t="s">
        <v>214</v>
      </c>
      <c r="Q17" s="5" t="s">
        <v>15</v>
      </c>
    </row>
    <row r="18" spans="1:17" ht="15.75" thickBot="1" x14ac:dyDescent="0.3">
      <c r="A18" s="17"/>
      <c r="B18" s="17"/>
      <c r="C18" s="17"/>
      <c r="D18" s="17"/>
      <c r="E18" s="17"/>
      <c r="F18" s="17"/>
      <c r="G18" s="17"/>
      <c r="J18" s="100" t="s">
        <v>223</v>
      </c>
      <c r="K18" s="100"/>
      <c r="L18" s="10" t="s">
        <v>29</v>
      </c>
      <c r="M18" s="28">
        <f>N18*Q18/1000</f>
        <v>17.406759999999998</v>
      </c>
      <c r="N18" s="68">
        <f>P18*1.07</f>
        <v>20972</v>
      </c>
      <c r="O18" s="67">
        <f>P18*1.015</f>
        <v>19893.999999999996</v>
      </c>
      <c r="P18" s="73">
        <v>19600</v>
      </c>
      <c r="Q18" s="15">
        <v>0.83</v>
      </c>
    </row>
    <row r="19" spans="1:17" ht="15.75" thickBot="1" x14ac:dyDescent="0.3">
      <c r="A19" s="96" t="s">
        <v>7</v>
      </c>
      <c r="B19" s="99"/>
      <c r="C19" s="7" t="s">
        <v>8</v>
      </c>
      <c r="D19" s="96" t="s">
        <v>27</v>
      </c>
      <c r="E19" s="97"/>
      <c r="F19" s="97"/>
      <c r="G19" s="98"/>
      <c r="H19" s="6" t="s">
        <v>10</v>
      </c>
      <c r="J19" s="100" t="s">
        <v>32</v>
      </c>
      <c r="K19" s="100"/>
      <c r="L19" s="10" t="s">
        <v>29</v>
      </c>
      <c r="M19" s="28">
        <f>N19*Q19/1000</f>
        <v>28.312200000000001</v>
      </c>
      <c r="N19" s="68">
        <f>P19*1.07</f>
        <v>20972</v>
      </c>
      <c r="O19" s="67">
        <f>P19*1.015</f>
        <v>19893.999999999996</v>
      </c>
      <c r="P19" s="73">
        <v>19600</v>
      </c>
      <c r="Q19" s="15">
        <v>1.35</v>
      </c>
    </row>
    <row r="20" spans="1:17" ht="30.75" thickBot="1" x14ac:dyDescent="0.3">
      <c r="A20" s="96"/>
      <c r="B20" s="99"/>
      <c r="C20" s="5" t="s">
        <v>13</v>
      </c>
      <c r="D20" s="65" t="s">
        <v>14</v>
      </c>
      <c r="E20" s="65" t="s">
        <v>212</v>
      </c>
      <c r="F20" s="65" t="s">
        <v>213</v>
      </c>
      <c r="G20" s="66" t="s">
        <v>214</v>
      </c>
      <c r="H20" s="5" t="s">
        <v>15</v>
      </c>
      <c r="J20" s="96" t="s">
        <v>7</v>
      </c>
      <c r="K20" s="99"/>
      <c r="L20" s="7" t="s">
        <v>8</v>
      </c>
      <c r="M20" s="96" t="s">
        <v>38</v>
      </c>
      <c r="N20" s="97"/>
      <c r="O20" s="97"/>
      <c r="P20" s="99"/>
      <c r="Q20" s="6" t="s">
        <v>10</v>
      </c>
    </row>
    <row r="21" spans="1:17" ht="23.25" customHeight="1" thickBot="1" x14ac:dyDescent="0.3">
      <c r="A21" s="100" t="s">
        <v>30</v>
      </c>
      <c r="B21" s="100"/>
      <c r="C21" s="10" t="s">
        <v>29</v>
      </c>
      <c r="D21" s="27">
        <f>E21*H21/1000</f>
        <v>6.40395</v>
      </c>
      <c r="E21" s="68">
        <f>G21*1.07</f>
        <v>21346.5</v>
      </c>
      <c r="F21" s="67">
        <f>G21*1.015</f>
        <v>20249.249999999996</v>
      </c>
      <c r="G21" s="73">
        <v>19950</v>
      </c>
      <c r="H21" s="10">
        <v>0.3</v>
      </c>
      <c r="J21" s="96" t="s">
        <v>16</v>
      </c>
      <c r="K21" s="99"/>
      <c r="L21" s="7" t="s">
        <v>13</v>
      </c>
      <c r="M21" s="65" t="s">
        <v>14</v>
      </c>
      <c r="N21" s="65" t="s">
        <v>212</v>
      </c>
      <c r="O21" s="65" t="s">
        <v>213</v>
      </c>
      <c r="P21" s="66" t="s">
        <v>214</v>
      </c>
      <c r="Q21" s="5" t="s">
        <v>15</v>
      </c>
    </row>
    <row r="22" spans="1:17" x14ac:dyDescent="0.25">
      <c r="A22" s="100" t="s">
        <v>31</v>
      </c>
      <c r="B22" s="100"/>
      <c r="C22" s="10" t="s">
        <v>29</v>
      </c>
      <c r="D22" s="27">
        <f t="shared" ref="D22:D37" si="7">E22*H22/1000</f>
        <v>8.7520649999999982</v>
      </c>
      <c r="E22" s="68">
        <f t="shared" ref="E22:E37" si="8">G22*1.07</f>
        <v>21346.5</v>
      </c>
      <c r="F22" s="67">
        <f t="shared" ref="F22:F37" si="9">G22*1.015</f>
        <v>20249.249999999996</v>
      </c>
      <c r="G22" s="73">
        <v>19950</v>
      </c>
      <c r="H22" s="15">
        <v>0.41</v>
      </c>
      <c r="J22" s="108" t="s">
        <v>41</v>
      </c>
      <c r="K22" s="108"/>
      <c r="L22" s="10" t="s">
        <v>18</v>
      </c>
      <c r="M22" s="27">
        <f t="shared" ref="M22:M28" si="10">N22*Q22/1000</f>
        <v>152.53920000000002</v>
      </c>
      <c r="N22" s="68">
        <f>P22*1.07</f>
        <v>21186</v>
      </c>
      <c r="O22" s="67">
        <f>P22*1.015</f>
        <v>20096.999999999996</v>
      </c>
      <c r="P22" s="73">
        <v>19800</v>
      </c>
      <c r="Q22" s="19">
        <v>7.2</v>
      </c>
    </row>
    <row r="23" spans="1:17" x14ac:dyDescent="0.25">
      <c r="A23" s="100" t="s">
        <v>33</v>
      </c>
      <c r="B23" s="100"/>
      <c r="C23" s="10" t="s">
        <v>29</v>
      </c>
      <c r="D23" s="27">
        <f t="shared" si="7"/>
        <v>13.684229999999999</v>
      </c>
      <c r="E23" s="68">
        <f t="shared" si="8"/>
        <v>21721</v>
      </c>
      <c r="F23" s="67">
        <f t="shared" si="9"/>
        <v>20604.499999999996</v>
      </c>
      <c r="G23" s="73">
        <v>20300</v>
      </c>
      <c r="H23" s="15">
        <v>0.63</v>
      </c>
      <c r="J23" s="108" t="s">
        <v>42</v>
      </c>
      <c r="K23" s="108"/>
      <c r="L23" s="10" t="s">
        <v>18</v>
      </c>
      <c r="M23" s="27">
        <f t="shared" si="10"/>
        <v>186.43680000000001</v>
      </c>
      <c r="N23" s="68">
        <f t="shared" ref="N23:N27" si="11">P23*1.07</f>
        <v>21186</v>
      </c>
      <c r="O23" s="67">
        <f t="shared" ref="O23:O28" si="12">P23*1.015</f>
        <v>20096.999999999996</v>
      </c>
      <c r="P23" s="73">
        <v>19800</v>
      </c>
      <c r="Q23" s="20">
        <v>8.8000000000000007</v>
      </c>
    </row>
    <row r="24" spans="1:17" x14ac:dyDescent="0.25">
      <c r="A24" s="100" t="s">
        <v>34</v>
      </c>
      <c r="B24" s="100"/>
      <c r="C24" s="10" t="s">
        <v>29</v>
      </c>
      <c r="D24" s="27">
        <f t="shared" si="7"/>
        <v>19.474</v>
      </c>
      <c r="E24" s="68">
        <f t="shared" si="8"/>
        <v>21400</v>
      </c>
      <c r="F24" s="67">
        <f t="shared" si="9"/>
        <v>20299.999999999996</v>
      </c>
      <c r="G24" s="73">
        <v>20000</v>
      </c>
      <c r="H24" s="15">
        <v>0.91</v>
      </c>
      <c r="J24" s="108" t="s">
        <v>43</v>
      </c>
      <c r="K24" s="108"/>
      <c r="L24" s="10" t="s">
        <v>18</v>
      </c>
      <c r="M24" s="27">
        <f t="shared" si="10"/>
        <v>227.9742</v>
      </c>
      <c r="N24" s="68">
        <f t="shared" si="11"/>
        <v>21507</v>
      </c>
      <c r="O24" s="67">
        <f t="shared" si="12"/>
        <v>20401.499999999996</v>
      </c>
      <c r="P24" s="73">
        <v>20100</v>
      </c>
      <c r="Q24" s="20">
        <v>10.6</v>
      </c>
    </row>
    <row r="25" spans="1:17" x14ac:dyDescent="0.25">
      <c r="A25" s="100" t="s">
        <v>35</v>
      </c>
      <c r="B25" s="100"/>
      <c r="C25" s="10" t="s">
        <v>29</v>
      </c>
      <c r="D25" s="27">
        <f t="shared" si="7"/>
        <v>26.321999999999999</v>
      </c>
      <c r="E25" s="68">
        <f t="shared" si="8"/>
        <v>21400</v>
      </c>
      <c r="F25" s="67">
        <f t="shared" si="9"/>
        <v>20299.999999999996</v>
      </c>
      <c r="G25" s="73">
        <v>20000</v>
      </c>
      <c r="H25" s="15">
        <v>1.23</v>
      </c>
      <c r="J25" s="108" t="s">
        <v>44</v>
      </c>
      <c r="K25" s="108"/>
      <c r="L25" s="10" t="s">
        <v>18</v>
      </c>
      <c r="M25" s="27">
        <f t="shared" si="10"/>
        <v>266.9436</v>
      </c>
      <c r="N25" s="68">
        <f t="shared" si="11"/>
        <v>21186</v>
      </c>
      <c r="O25" s="67">
        <f t="shared" si="12"/>
        <v>20096.999999999996</v>
      </c>
      <c r="P25" s="73">
        <v>19800</v>
      </c>
      <c r="Q25" s="20">
        <v>12.6</v>
      </c>
    </row>
    <row r="26" spans="1:17" x14ac:dyDescent="0.25">
      <c r="A26" s="100" t="s">
        <v>36</v>
      </c>
      <c r="B26" s="100"/>
      <c r="C26" s="10" t="s">
        <v>29</v>
      </c>
      <c r="D26" s="27">
        <f t="shared" si="7"/>
        <v>34.427250000000001</v>
      </c>
      <c r="E26" s="68">
        <f t="shared" si="8"/>
        <v>20865</v>
      </c>
      <c r="F26" s="67">
        <f t="shared" si="9"/>
        <v>19792.499999999996</v>
      </c>
      <c r="G26" s="73">
        <v>19500</v>
      </c>
      <c r="H26" s="15">
        <v>1.65</v>
      </c>
      <c r="J26" s="108" t="s">
        <v>46</v>
      </c>
      <c r="K26" s="108"/>
      <c r="L26" s="10" t="s">
        <v>18</v>
      </c>
      <c r="M26" s="27">
        <f t="shared" si="10"/>
        <v>307.197</v>
      </c>
      <c r="N26" s="68">
        <f t="shared" si="11"/>
        <v>21186</v>
      </c>
      <c r="O26" s="67">
        <f t="shared" si="12"/>
        <v>20096.999999999996</v>
      </c>
      <c r="P26" s="73">
        <v>19800</v>
      </c>
      <c r="Q26" s="20">
        <v>14.5</v>
      </c>
    </row>
    <row r="27" spans="1:17" x14ac:dyDescent="0.25">
      <c r="A27" s="100" t="s">
        <v>37</v>
      </c>
      <c r="B27" s="100"/>
      <c r="C27" s="10" t="s">
        <v>29</v>
      </c>
      <c r="D27" s="27">
        <f t="shared" si="7"/>
        <v>42.981900000000003</v>
      </c>
      <c r="E27" s="68">
        <f t="shared" si="8"/>
        <v>20865</v>
      </c>
      <c r="F27" s="67">
        <f t="shared" si="9"/>
        <v>19792.499999999996</v>
      </c>
      <c r="G27" s="73">
        <v>19500</v>
      </c>
      <c r="H27" s="15">
        <v>2.06</v>
      </c>
      <c r="J27" s="108" t="s">
        <v>47</v>
      </c>
      <c r="K27" s="108"/>
      <c r="L27" s="10" t="s">
        <v>18</v>
      </c>
      <c r="M27" s="27">
        <f t="shared" si="10"/>
        <v>349.56900000000002</v>
      </c>
      <c r="N27" s="68">
        <f t="shared" si="11"/>
        <v>21186</v>
      </c>
      <c r="O27" s="67">
        <f t="shared" si="12"/>
        <v>20096.999999999996</v>
      </c>
      <c r="P27" s="73">
        <v>19800</v>
      </c>
      <c r="Q27" s="20">
        <v>16.5</v>
      </c>
    </row>
    <row r="28" spans="1:17" x14ac:dyDescent="0.25">
      <c r="A28" s="100" t="s">
        <v>39</v>
      </c>
      <c r="B28" s="100"/>
      <c r="C28" s="10" t="s">
        <v>29</v>
      </c>
      <c r="D28" s="27">
        <f t="shared" si="7"/>
        <v>52.997099999999996</v>
      </c>
      <c r="E28" s="68">
        <f t="shared" si="8"/>
        <v>20865</v>
      </c>
      <c r="F28" s="67">
        <f t="shared" si="9"/>
        <v>19792.499999999996</v>
      </c>
      <c r="G28" s="73">
        <v>19500</v>
      </c>
      <c r="H28" s="15">
        <v>2.54</v>
      </c>
      <c r="J28" s="108" t="s">
        <v>49</v>
      </c>
      <c r="K28" s="108"/>
      <c r="L28" s="10" t="s">
        <v>18</v>
      </c>
      <c r="M28" s="27">
        <f t="shared" si="10"/>
        <v>383.98140000000001</v>
      </c>
      <c r="N28" s="68">
        <f t="shared" ref="N28" si="13">P28*1.025</f>
        <v>20295</v>
      </c>
      <c r="O28" s="67">
        <f t="shared" si="12"/>
        <v>20096.999999999996</v>
      </c>
      <c r="P28" s="73">
        <v>19800</v>
      </c>
      <c r="Q28" s="20">
        <v>18.920000000000002</v>
      </c>
    </row>
    <row r="29" spans="1:17" x14ac:dyDescent="0.25">
      <c r="A29" s="100" t="s">
        <v>90</v>
      </c>
      <c r="B29" s="100"/>
      <c r="C29" s="10" t="s">
        <v>29</v>
      </c>
      <c r="D29" s="27">
        <f t="shared" si="7"/>
        <v>113.848</v>
      </c>
      <c r="E29" s="68">
        <f t="shared" si="8"/>
        <v>20330</v>
      </c>
      <c r="F29" s="67">
        <f t="shared" si="9"/>
        <v>19284.999999999996</v>
      </c>
      <c r="G29" s="73">
        <v>19000</v>
      </c>
      <c r="H29" s="15">
        <v>5.6</v>
      </c>
      <c r="J29" s="108" t="s">
        <v>50</v>
      </c>
      <c r="K29" s="108"/>
      <c r="L29" s="10" t="s">
        <v>18</v>
      </c>
      <c r="M29" s="26" t="s">
        <v>40</v>
      </c>
      <c r="N29" s="26" t="s">
        <v>40</v>
      </c>
      <c r="O29" s="26" t="s">
        <v>40</v>
      </c>
      <c r="P29" s="26" t="s">
        <v>40</v>
      </c>
      <c r="Q29" s="20">
        <v>24.78</v>
      </c>
    </row>
    <row r="30" spans="1:17" x14ac:dyDescent="0.25">
      <c r="A30" s="100" t="s">
        <v>94</v>
      </c>
      <c r="B30" s="100"/>
      <c r="C30" s="10" t="s">
        <v>29</v>
      </c>
      <c r="D30" s="27">
        <f t="shared" si="7"/>
        <v>223.095</v>
      </c>
      <c r="E30" s="68">
        <f t="shared" si="8"/>
        <v>22309.5</v>
      </c>
      <c r="F30" s="67">
        <f t="shared" si="9"/>
        <v>21162.749999999996</v>
      </c>
      <c r="G30" s="73">
        <v>20850</v>
      </c>
      <c r="H30" s="15">
        <v>10</v>
      </c>
      <c r="J30" s="108" t="s">
        <v>51</v>
      </c>
      <c r="K30" s="108"/>
      <c r="L30" s="10" t="s">
        <v>18</v>
      </c>
      <c r="M30" s="26" t="s">
        <v>40</v>
      </c>
      <c r="N30" s="26" t="s">
        <v>40</v>
      </c>
      <c r="O30" s="26" t="s">
        <v>40</v>
      </c>
      <c r="P30" s="26" t="s">
        <v>40</v>
      </c>
      <c r="Q30" s="20">
        <v>32.729999999999997</v>
      </c>
    </row>
    <row r="31" spans="1:17" ht="15.75" thickBot="1" x14ac:dyDescent="0.3">
      <c r="A31" s="100" t="s">
        <v>95</v>
      </c>
      <c r="B31" s="100"/>
      <c r="C31" s="10" t="s">
        <v>29</v>
      </c>
      <c r="D31" s="27">
        <f t="shared" si="7"/>
        <v>350.92843499999998</v>
      </c>
      <c r="E31" s="68">
        <f t="shared" si="8"/>
        <v>22309.5</v>
      </c>
      <c r="F31" s="67">
        <f t="shared" si="9"/>
        <v>21162.749999999996</v>
      </c>
      <c r="G31" s="73">
        <v>20850</v>
      </c>
      <c r="H31" s="15">
        <v>15.73</v>
      </c>
    </row>
    <row r="32" spans="1:17" ht="15.75" thickBot="1" x14ac:dyDescent="0.3">
      <c r="A32" s="100" t="s">
        <v>97</v>
      </c>
      <c r="B32" s="100"/>
      <c r="C32" s="10" t="s">
        <v>29</v>
      </c>
      <c r="D32" s="27">
        <f t="shared" si="7"/>
        <v>0</v>
      </c>
      <c r="E32" s="68">
        <f t="shared" si="8"/>
        <v>0</v>
      </c>
      <c r="F32" s="67">
        <f t="shared" si="9"/>
        <v>0</v>
      </c>
      <c r="G32" s="73">
        <v>0</v>
      </c>
      <c r="H32" s="15">
        <v>19.350000000000001</v>
      </c>
      <c r="J32" s="96" t="s">
        <v>7</v>
      </c>
      <c r="K32" s="99"/>
      <c r="L32" s="7" t="s">
        <v>87</v>
      </c>
      <c r="M32" s="96" t="s">
        <v>88</v>
      </c>
      <c r="N32" s="97"/>
      <c r="O32" s="97"/>
      <c r="P32" s="98"/>
      <c r="Q32" s="6" t="s">
        <v>10</v>
      </c>
    </row>
    <row r="33" spans="1:17" ht="41.25" customHeight="1" thickBot="1" x14ac:dyDescent="0.3">
      <c r="A33" s="111" t="s">
        <v>96</v>
      </c>
      <c r="B33" s="111"/>
      <c r="C33" s="19" t="s">
        <v>29</v>
      </c>
      <c r="D33" s="27">
        <f t="shared" si="7"/>
        <v>0</v>
      </c>
      <c r="E33" s="68">
        <f t="shared" si="8"/>
        <v>0</v>
      </c>
      <c r="F33" s="67">
        <f t="shared" si="9"/>
        <v>0</v>
      </c>
      <c r="G33" s="75">
        <v>0</v>
      </c>
      <c r="H33" s="20">
        <v>22.64</v>
      </c>
      <c r="J33" s="96"/>
      <c r="K33" s="99"/>
      <c r="L33" s="5"/>
      <c r="M33" s="65" t="s">
        <v>14</v>
      </c>
      <c r="N33" s="65" t="s">
        <v>212</v>
      </c>
      <c r="O33" s="65" t="s">
        <v>213</v>
      </c>
      <c r="P33" s="66" t="s">
        <v>214</v>
      </c>
      <c r="Q33" s="5" t="s">
        <v>15</v>
      </c>
    </row>
    <row r="34" spans="1:17" x14ac:dyDescent="0.25">
      <c r="A34" s="100" t="s">
        <v>98</v>
      </c>
      <c r="B34" s="100"/>
      <c r="C34" s="10" t="s">
        <v>29</v>
      </c>
      <c r="D34" s="27">
        <f t="shared" si="7"/>
        <v>0</v>
      </c>
      <c r="E34" s="68">
        <f t="shared" si="8"/>
        <v>0</v>
      </c>
      <c r="F34" s="67">
        <f t="shared" si="9"/>
        <v>0</v>
      </c>
      <c r="G34" s="73">
        <v>0</v>
      </c>
      <c r="H34" s="15">
        <v>34.700000000000003</v>
      </c>
      <c r="J34" s="100" t="s">
        <v>196</v>
      </c>
      <c r="K34" s="100"/>
      <c r="L34" s="10" t="s">
        <v>40</v>
      </c>
      <c r="M34" s="27">
        <f>N34*Q34/1000</f>
        <v>4.2586000000000004</v>
      </c>
      <c r="N34" s="68">
        <f>P34*1.07</f>
        <v>21293</v>
      </c>
      <c r="O34" s="67">
        <f>P34*1.015</f>
        <v>20198.499999999996</v>
      </c>
      <c r="P34" s="76">
        <v>19900</v>
      </c>
      <c r="Q34" s="10">
        <v>0.2</v>
      </c>
    </row>
    <row r="35" spans="1:17" x14ac:dyDescent="0.25">
      <c r="A35" s="100" t="s">
        <v>91</v>
      </c>
      <c r="B35" s="100"/>
      <c r="C35" s="10" t="s">
        <v>29</v>
      </c>
      <c r="D35" s="27">
        <f t="shared" si="7"/>
        <v>0</v>
      </c>
      <c r="E35" s="68">
        <f t="shared" si="8"/>
        <v>0</v>
      </c>
      <c r="F35" s="67">
        <f t="shared" si="9"/>
        <v>0</v>
      </c>
      <c r="G35" s="73">
        <v>0</v>
      </c>
      <c r="H35" s="15">
        <v>40.200000000000003</v>
      </c>
      <c r="J35" s="100" t="s">
        <v>89</v>
      </c>
      <c r="K35" s="100"/>
      <c r="L35" s="10" t="s">
        <v>40</v>
      </c>
      <c r="M35" s="27">
        <f>N35*Q35/1000</f>
        <v>6.3878999999999992</v>
      </c>
      <c r="N35" s="68">
        <f>P35*1.07</f>
        <v>21293</v>
      </c>
      <c r="O35" s="67">
        <f>P35*1.015</f>
        <v>20198.499999999996</v>
      </c>
      <c r="P35" s="77">
        <v>19900</v>
      </c>
      <c r="Q35" s="10">
        <v>0.3</v>
      </c>
    </row>
    <row r="36" spans="1:17" x14ac:dyDescent="0.25">
      <c r="A36" s="100" t="s">
        <v>92</v>
      </c>
      <c r="B36" s="100"/>
      <c r="C36" s="10" t="s">
        <v>29</v>
      </c>
      <c r="D36" s="27">
        <f t="shared" si="7"/>
        <v>0</v>
      </c>
      <c r="E36" s="68">
        <f t="shared" si="8"/>
        <v>0</v>
      </c>
      <c r="F36" s="67">
        <f t="shared" si="9"/>
        <v>0</v>
      </c>
      <c r="G36" s="73">
        <v>0</v>
      </c>
      <c r="H36" s="15">
        <v>44.6</v>
      </c>
    </row>
    <row r="37" spans="1:17" x14ac:dyDescent="0.25">
      <c r="A37" s="100" t="s">
        <v>93</v>
      </c>
      <c r="B37" s="100"/>
      <c r="C37" s="10" t="s">
        <v>29</v>
      </c>
      <c r="D37" s="27">
        <f t="shared" si="7"/>
        <v>0</v>
      </c>
      <c r="E37" s="68">
        <f t="shared" si="8"/>
        <v>0</v>
      </c>
      <c r="F37" s="67">
        <f t="shared" si="9"/>
        <v>0</v>
      </c>
      <c r="G37" s="73">
        <v>0</v>
      </c>
      <c r="H37" s="15">
        <v>49.95</v>
      </c>
    </row>
    <row r="38" spans="1:17" ht="15.75" thickBot="1" x14ac:dyDescent="0.3">
      <c r="A38" s="17"/>
      <c r="B38" s="17"/>
      <c r="C38" s="17"/>
      <c r="D38" s="17"/>
      <c r="E38" s="17"/>
      <c r="F38" s="17"/>
      <c r="G38" s="17"/>
      <c r="J38" t="s">
        <v>52</v>
      </c>
    </row>
    <row r="39" spans="1:17" ht="15.75" thickBot="1" x14ac:dyDescent="0.3">
      <c r="A39" s="96" t="s">
        <v>7</v>
      </c>
      <c r="B39" s="97"/>
      <c r="C39" s="7" t="s">
        <v>8</v>
      </c>
      <c r="D39" s="96" t="s">
        <v>45</v>
      </c>
      <c r="E39" s="97"/>
      <c r="F39" s="97"/>
      <c r="G39" s="98"/>
      <c r="H39" s="6" t="s">
        <v>10</v>
      </c>
      <c r="J39" t="s">
        <v>53</v>
      </c>
    </row>
    <row r="40" spans="1:17" ht="30.75" thickBot="1" x14ac:dyDescent="0.3">
      <c r="A40" s="96" t="s">
        <v>28</v>
      </c>
      <c r="B40" s="99"/>
      <c r="C40" s="7" t="s">
        <v>13</v>
      </c>
      <c r="D40" s="65" t="s">
        <v>14</v>
      </c>
      <c r="E40" s="65" t="s">
        <v>212</v>
      </c>
      <c r="F40" s="65" t="s">
        <v>213</v>
      </c>
      <c r="G40" s="66" t="s">
        <v>214</v>
      </c>
      <c r="H40" s="9" t="s">
        <v>15</v>
      </c>
      <c r="J40" t="s">
        <v>54</v>
      </c>
    </row>
    <row r="41" spans="1:17" x14ac:dyDescent="0.25">
      <c r="A41" s="100" t="s">
        <v>48</v>
      </c>
      <c r="B41" s="100"/>
      <c r="C41" s="10" t="s">
        <v>29</v>
      </c>
      <c r="D41" s="27">
        <f>E41*H41/1000</f>
        <v>17.547999999999998</v>
      </c>
      <c r="E41" s="68">
        <f>G41*1.07</f>
        <v>21400</v>
      </c>
      <c r="F41" s="67">
        <f>G41*1.015</f>
        <v>20299.999999999996</v>
      </c>
      <c r="G41" s="68">
        <v>20000</v>
      </c>
      <c r="H41" s="14">
        <v>0.82</v>
      </c>
    </row>
    <row r="42" spans="1:17" x14ac:dyDescent="0.25">
      <c r="A42" s="100" t="s">
        <v>99</v>
      </c>
      <c r="B42" s="100"/>
      <c r="C42" s="10" t="s">
        <v>29</v>
      </c>
      <c r="D42" s="27">
        <f>E42*H42/1000</f>
        <v>258.084</v>
      </c>
      <c r="E42" s="68">
        <f>G42*1.07</f>
        <v>32100.000000000004</v>
      </c>
      <c r="F42" s="67">
        <f>G42*1.015</f>
        <v>30449.999999999996</v>
      </c>
      <c r="G42" s="68">
        <v>30000</v>
      </c>
      <c r="H42" s="15">
        <v>8.0399999999999991</v>
      </c>
    </row>
    <row r="43" spans="1:17" ht="18.75" x14ac:dyDescent="0.3">
      <c r="C43" s="21"/>
      <c r="D43" s="22"/>
      <c r="E43" s="23"/>
      <c r="F43" s="23"/>
      <c r="G43" s="53"/>
      <c r="H43" s="21"/>
      <c r="J43" t="s">
        <v>82</v>
      </c>
      <c r="N43" s="25"/>
      <c r="O43" s="25"/>
      <c r="P43" s="25"/>
      <c r="Q43" s="25"/>
    </row>
    <row r="44" spans="1:17" x14ac:dyDescent="0.25">
      <c r="N44" s="102" t="s">
        <v>83</v>
      </c>
      <c r="O44" s="102"/>
      <c r="P44" s="102"/>
      <c r="Q44" s="102"/>
    </row>
    <row r="45" spans="1:17" x14ac:dyDescent="0.25">
      <c r="E45" s="1" t="s">
        <v>0</v>
      </c>
      <c r="F45" s="1"/>
      <c r="G45" s="1"/>
      <c r="H45" s="1"/>
      <c r="N45" s="102"/>
      <c r="O45" s="102"/>
      <c r="P45" s="102"/>
      <c r="Q45" s="102"/>
    </row>
    <row r="46" spans="1:17" x14ac:dyDescent="0.25">
      <c r="E46" s="1" t="s">
        <v>1</v>
      </c>
      <c r="F46" s="1"/>
      <c r="G46" s="1"/>
      <c r="H46" s="1"/>
      <c r="N46" s="102" t="s">
        <v>84</v>
      </c>
      <c r="O46" s="102"/>
      <c r="P46" s="103"/>
      <c r="Q46" s="103"/>
    </row>
    <row r="47" spans="1:17" x14ac:dyDescent="0.25">
      <c r="E47" s="1" t="s">
        <v>2</v>
      </c>
      <c r="F47" s="1"/>
      <c r="G47" s="1"/>
      <c r="H47" s="1"/>
      <c r="N47" s="103"/>
      <c r="O47" s="103"/>
      <c r="P47" s="103"/>
      <c r="Q47" s="103"/>
    </row>
    <row r="48" spans="1:17" x14ac:dyDescent="0.25">
      <c r="E48" s="1" t="s">
        <v>3</v>
      </c>
      <c r="F48" s="1"/>
      <c r="G48" s="1"/>
      <c r="H48" s="1"/>
      <c r="K48" s="3" t="s">
        <v>6</v>
      </c>
      <c r="N48" s="102"/>
      <c r="O48" s="102"/>
      <c r="P48" s="103"/>
      <c r="Q48" s="103"/>
    </row>
    <row r="49" spans="1:17" x14ac:dyDescent="0.25">
      <c r="E49" s="1" t="s">
        <v>4</v>
      </c>
      <c r="F49" s="1"/>
      <c r="G49" s="1"/>
      <c r="H49" s="1"/>
      <c r="N49" s="103"/>
      <c r="O49" s="103"/>
      <c r="P49" s="103"/>
      <c r="Q49" s="103"/>
    </row>
    <row r="50" spans="1:17" ht="15.75" thickBot="1" x14ac:dyDescent="0.3">
      <c r="E50" s="104" t="s">
        <v>5</v>
      </c>
      <c r="F50" s="105"/>
      <c r="G50" s="105"/>
      <c r="H50" s="105"/>
    </row>
    <row r="51" spans="1:17" ht="15.75" thickBot="1" x14ac:dyDescent="0.3">
      <c r="E51" s="4" t="s">
        <v>85</v>
      </c>
      <c r="F51" s="1"/>
      <c r="G51" s="1"/>
      <c r="H51" s="1"/>
      <c r="J51" s="96" t="s">
        <v>7</v>
      </c>
      <c r="K51" s="99"/>
      <c r="L51" s="64" t="s">
        <v>69</v>
      </c>
      <c r="M51" s="96" t="s">
        <v>56</v>
      </c>
      <c r="N51" s="97"/>
      <c r="O51" s="97"/>
      <c r="P51" s="99"/>
      <c r="Q51" s="6" t="s">
        <v>10</v>
      </c>
    </row>
    <row r="52" spans="1:17" ht="45.75" thickBot="1" x14ac:dyDescent="0.3">
      <c r="A52" s="101" t="s">
        <v>7</v>
      </c>
      <c r="B52" s="101"/>
      <c r="C52" s="5" t="s">
        <v>8</v>
      </c>
      <c r="D52" s="96" t="s">
        <v>55</v>
      </c>
      <c r="E52" s="97"/>
      <c r="F52" s="97"/>
      <c r="G52" s="99"/>
      <c r="H52" s="6" t="s">
        <v>10</v>
      </c>
      <c r="J52" s="96"/>
      <c r="K52" s="99"/>
      <c r="L52" s="7"/>
      <c r="M52" s="65" t="s">
        <v>215</v>
      </c>
      <c r="N52" s="65" t="s">
        <v>212</v>
      </c>
      <c r="O52" s="65" t="s">
        <v>213</v>
      </c>
      <c r="P52" s="66" t="s">
        <v>214</v>
      </c>
      <c r="Q52" s="70" t="s">
        <v>58</v>
      </c>
    </row>
    <row r="53" spans="1:17" ht="30.75" thickBot="1" x14ac:dyDescent="0.3">
      <c r="A53" s="101"/>
      <c r="B53" s="101"/>
      <c r="C53" s="70" t="s">
        <v>13</v>
      </c>
      <c r="D53" s="65" t="s">
        <v>14</v>
      </c>
      <c r="E53" s="65" t="s">
        <v>212</v>
      </c>
      <c r="F53" s="65" t="s">
        <v>213</v>
      </c>
      <c r="G53" s="66" t="s">
        <v>214</v>
      </c>
      <c r="H53" s="70" t="s">
        <v>15</v>
      </c>
      <c r="J53" s="112" t="s">
        <v>102</v>
      </c>
      <c r="K53" s="113"/>
      <c r="L53" s="20" t="s">
        <v>63</v>
      </c>
      <c r="M53" s="27">
        <f>N53*Q53/1000</f>
        <v>502.36500000000001</v>
      </c>
      <c r="N53" s="67">
        <f>P53*1.07</f>
        <v>25118.25</v>
      </c>
      <c r="O53" s="67">
        <f>P53*1.015</f>
        <v>23827.124999999996</v>
      </c>
      <c r="P53" s="75">
        <v>23475</v>
      </c>
      <c r="Q53" s="20">
        <v>20</v>
      </c>
    </row>
    <row r="54" spans="1:17" x14ac:dyDescent="0.25">
      <c r="A54" s="100" t="s">
        <v>61</v>
      </c>
      <c r="B54" s="100"/>
      <c r="C54" s="10" t="s">
        <v>29</v>
      </c>
      <c r="D54" s="27">
        <f>E54*H54/1000</f>
        <v>27.815720000000002</v>
      </c>
      <c r="E54" s="68">
        <f>G54*1.07</f>
        <v>20758</v>
      </c>
      <c r="F54" s="67">
        <f>G54*1.015</f>
        <v>19690.999999999996</v>
      </c>
      <c r="G54" s="73">
        <v>19400</v>
      </c>
      <c r="H54" s="15">
        <v>1.34</v>
      </c>
      <c r="J54" s="117" t="s">
        <v>59</v>
      </c>
      <c r="K54" s="118"/>
      <c r="L54" s="10" t="s">
        <v>60</v>
      </c>
      <c r="M54" s="27">
        <f t="shared" ref="M54:M57" si="14">N54*Q54/1000</f>
        <v>398.89600000000002</v>
      </c>
      <c r="N54" s="67">
        <f t="shared" ref="N54:N57" si="15">P54*1.07</f>
        <v>24931</v>
      </c>
      <c r="O54" s="67">
        <f t="shared" ref="O54:O57" si="16">P54*1.015</f>
        <v>23649.499999999996</v>
      </c>
      <c r="P54" s="75">
        <v>23300</v>
      </c>
      <c r="Q54" s="10">
        <v>16</v>
      </c>
    </row>
    <row r="55" spans="1:17" x14ac:dyDescent="0.25">
      <c r="A55" s="100" t="s">
        <v>65</v>
      </c>
      <c r="B55" s="100"/>
      <c r="C55" s="10" t="s">
        <v>29</v>
      </c>
      <c r="D55" s="27">
        <f t="shared" ref="D55:D60" si="17">E55*H55/1000</f>
        <v>34.250699999999995</v>
      </c>
      <c r="E55" s="68">
        <f t="shared" ref="E55:E60" si="18">G55*1.07</f>
        <v>20758</v>
      </c>
      <c r="F55" s="67">
        <f t="shared" ref="F55:F60" si="19">G55*1.015</f>
        <v>19690.999999999996</v>
      </c>
      <c r="G55" s="73">
        <v>19400</v>
      </c>
      <c r="H55" s="15">
        <v>1.65</v>
      </c>
      <c r="J55" s="115" t="s">
        <v>62</v>
      </c>
      <c r="K55" s="116"/>
      <c r="L55" s="15" t="s">
        <v>63</v>
      </c>
      <c r="M55" s="27">
        <f t="shared" si="14"/>
        <v>648.20600000000002</v>
      </c>
      <c r="N55" s="67">
        <f t="shared" si="15"/>
        <v>24931</v>
      </c>
      <c r="O55" s="67">
        <f t="shared" si="16"/>
        <v>23649.499999999996</v>
      </c>
      <c r="P55" s="75">
        <v>23300</v>
      </c>
      <c r="Q55" s="15">
        <v>26</v>
      </c>
    </row>
    <row r="56" spans="1:17" x14ac:dyDescent="0.25">
      <c r="A56" s="100" t="s">
        <v>71</v>
      </c>
      <c r="B56" s="100"/>
      <c r="C56" s="10" t="s">
        <v>29</v>
      </c>
      <c r="D56" s="27">
        <f t="shared" si="17"/>
        <v>55.423859999999998</v>
      </c>
      <c r="E56" s="68">
        <f t="shared" si="18"/>
        <v>20758</v>
      </c>
      <c r="F56" s="67">
        <f t="shared" si="19"/>
        <v>19690.999999999996</v>
      </c>
      <c r="G56" s="73">
        <v>19400</v>
      </c>
      <c r="H56" s="15">
        <v>2.67</v>
      </c>
      <c r="J56" s="115" t="s">
        <v>64</v>
      </c>
      <c r="K56" s="116"/>
      <c r="L56" s="15" t="s">
        <v>60</v>
      </c>
      <c r="M56" s="27">
        <f t="shared" si="14"/>
        <v>618.46</v>
      </c>
      <c r="N56" s="67">
        <f t="shared" si="15"/>
        <v>24738.400000000001</v>
      </c>
      <c r="O56" s="67">
        <f t="shared" si="16"/>
        <v>23466.799999999999</v>
      </c>
      <c r="P56" s="75">
        <v>23120</v>
      </c>
      <c r="Q56" s="15">
        <v>25</v>
      </c>
    </row>
    <row r="57" spans="1:17" x14ac:dyDescent="0.25">
      <c r="A57" s="100" t="s">
        <v>74</v>
      </c>
      <c r="B57" s="100"/>
      <c r="C57" s="10" t="s">
        <v>29</v>
      </c>
      <c r="D57" s="27">
        <f t="shared" si="17"/>
        <v>66.425600000000003</v>
      </c>
      <c r="E57" s="68">
        <f t="shared" si="18"/>
        <v>20758</v>
      </c>
      <c r="F57" s="67">
        <f t="shared" si="19"/>
        <v>19690.999999999996</v>
      </c>
      <c r="G57" s="73">
        <v>19400</v>
      </c>
      <c r="H57" s="15">
        <v>3.2</v>
      </c>
      <c r="J57" s="115" t="s">
        <v>66</v>
      </c>
      <c r="K57" s="116"/>
      <c r="L57" s="15" t="s">
        <v>63</v>
      </c>
      <c r="M57" s="27">
        <f t="shared" si="14"/>
        <v>940.05920000000003</v>
      </c>
      <c r="N57" s="67">
        <f t="shared" si="15"/>
        <v>24738.400000000001</v>
      </c>
      <c r="O57" s="67">
        <f t="shared" si="16"/>
        <v>23466.799999999999</v>
      </c>
      <c r="P57" s="75">
        <v>23120</v>
      </c>
      <c r="Q57" s="15">
        <v>38</v>
      </c>
    </row>
    <row r="58" spans="1:17" ht="15.75" thickBot="1" x14ac:dyDescent="0.3">
      <c r="A58" s="100" t="s">
        <v>78</v>
      </c>
      <c r="B58" s="100"/>
      <c r="C58" s="10" t="s">
        <v>29</v>
      </c>
      <c r="D58" s="27">
        <f t="shared" si="17"/>
        <v>101.71420000000001</v>
      </c>
      <c r="E58" s="68">
        <f t="shared" si="18"/>
        <v>20758</v>
      </c>
      <c r="F58" s="67">
        <f t="shared" si="19"/>
        <v>19690.999999999996</v>
      </c>
      <c r="G58" s="73">
        <v>19400</v>
      </c>
      <c r="H58" s="15">
        <v>4.9000000000000004</v>
      </c>
    </row>
    <row r="59" spans="1:17" ht="15.75" thickBot="1" x14ac:dyDescent="0.3">
      <c r="A59" s="100" t="s">
        <v>100</v>
      </c>
      <c r="B59" s="100"/>
      <c r="C59" s="10" t="s">
        <v>18</v>
      </c>
      <c r="D59" s="27">
        <f t="shared" si="17"/>
        <v>122.47220000000002</v>
      </c>
      <c r="E59" s="68">
        <f t="shared" si="18"/>
        <v>20758</v>
      </c>
      <c r="F59" s="67">
        <f t="shared" si="19"/>
        <v>19690.999999999996</v>
      </c>
      <c r="G59" s="73">
        <v>19400</v>
      </c>
      <c r="H59" s="15">
        <v>5.9</v>
      </c>
      <c r="J59" s="96" t="s">
        <v>7</v>
      </c>
      <c r="K59" s="99"/>
      <c r="L59" s="7" t="s">
        <v>69</v>
      </c>
      <c r="M59" s="156" t="s">
        <v>70</v>
      </c>
      <c r="N59" s="157"/>
      <c r="O59" s="157"/>
      <c r="P59" s="158"/>
      <c r="Q59" s="6" t="s">
        <v>10</v>
      </c>
    </row>
    <row r="60" spans="1:17" ht="45.75" thickBot="1" x14ac:dyDescent="0.3">
      <c r="A60" s="111" t="s">
        <v>101</v>
      </c>
      <c r="B60" s="111"/>
      <c r="C60" s="19" t="s">
        <v>18</v>
      </c>
      <c r="D60" s="27">
        <f t="shared" si="17"/>
        <v>255.32340000000002</v>
      </c>
      <c r="E60" s="67">
        <f t="shared" si="18"/>
        <v>20758</v>
      </c>
      <c r="F60" s="67">
        <f t="shared" si="19"/>
        <v>19690.999999999996</v>
      </c>
      <c r="G60" s="75">
        <v>19400</v>
      </c>
      <c r="H60" s="20">
        <v>12.3</v>
      </c>
      <c r="J60" s="114"/>
      <c r="K60" s="114"/>
      <c r="L60" s="78"/>
      <c r="M60" s="65" t="s">
        <v>215</v>
      </c>
      <c r="N60" s="65" t="s">
        <v>212</v>
      </c>
      <c r="O60" s="65" t="s">
        <v>213</v>
      </c>
      <c r="P60" s="66" t="s">
        <v>214</v>
      </c>
      <c r="Q60" s="70" t="s">
        <v>58</v>
      </c>
    </row>
    <row r="61" spans="1:17" ht="15.75" thickBot="1" x14ac:dyDescent="0.3">
      <c r="A61" s="101" t="s">
        <v>7</v>
      </c>
      <c r="B61" s="101"/>
      <c r="C61" s="7" t="s">
        <v>69</v>
      </c>
      <c r="D61" s="96" t="s">
        <v>81</v>
      </c>
      <c r="E61" s="97"/>
      <c r="F61" s="97"/>
      <c r="G61" s="99"/>
      <c r="H61" s="6" t="s">
        <v>10</v>
      </c>
      <c r="J61" s="100" t="s">
        <v>67</v>
      </c>
      <c r="K61" s="100"/>
      <c r="L61" s="15" t="s">
        <v>60</v>
      </c>
      <c r="M61" s="27">
        <f>N61*Q61/1000</f>
        <v>746.80650000000003</v>
      </c>
      <c r="N61" s="68">
        <f>P61*1.07</f>
        <v>22630.5</v>
      </c>
      <c r="O61" s="67">
        <v>18660</v>
      </c>
      <c r="P61" s="73">
        <v>21150</v>
      </c>
      <c r="Q61" s="10">
        <v>33</v>
      </c>
    </row>
    <row r="62" spans="1:17" ht="30.75" thickBot="1" x14ac:dyDescent="0.3">
      <c r="A62" s="85"/>
      <c r="B62" s="85"/>
      <c r="C62" s="9"/>
      <c r="D62" s="65" t="s">
        <v>210</v>
      </c>
      <c r="E62" s="65" t="s">
        <v>212</v>
      </c>
      <c r="F62" s="65" t="s">
        <v>213</v>
      </c>
      <c r="G62" s="66" t="s">
        <v>214</v>
      </c>
      <c r="H62" s="9" t="s">
        <v>58</v>
      </c>
      <c r="J62" s="111" t="s">
        <v>68</v>
      </c>
      <c r="K62" s="111"/>
      <c r="L62" s="20" t="s">
        <v>63</v>
      </c>
      <c r="M62" s="27">
        <f t="shared" ref="M62:M69" si="20">N62*Q62/1000</f>
        <v>1154.1555000000001</v>
      </c>
      <c r="N62" s="68">
        <f t="shared" ref="N62:N73" si="21">P62*1.07</f>
        <v>22630.5</v>
      </c>
      <c r="O62" s="67">
        <v>18550</v>
      </c>
      <c r="P62" s="73">
        <v>21150</v>
      </c>
      <c r="Q62" s="19">
        <v>51</v>
      </c>
    </row>
    <row r="63" spans="1:17" x14ac:dyDescent="0.25">
      <c r="A63" s="119" t="s">
        <v>192</v>
      </c>
      <c r="B63" s="119"/>
      <c r="C63" s="38">
        <v>3.03</v>
      </c>
      <c r="D63" s="41">
        <f>E63*H63/1000</f>
        <v>2858.826</v>
      </c>
      <c r="E63" s="71">
        <f>G63*1.07</f>
        <v>23433</v>
      </c>
      <c r="F63" s="71">
        <f>G63*1.015</f>
        <v>22228.499999999996</v>
      </c>
      <c r="G63" s="71">
        <v>21900</v>
      </c>
      <c r="H63" s="35">
        <v>122</v>
      </c>
      <c r="J63" s="100" t="s">
        <v>72</v>
      </c>
      <c r="K63" s="100"/>
      <c r="L63" s="15" t="s">
        <v>60</v>
      </c>
      <c r="M63" s="27">
        <f t="shared" si="20"/>
        <v>1108.8945000000001</v>
      </c>
      <c r="N63" s="68">
        <f t="shared" si="21"/>
        <v>22630.5</v>
      </c>
      <c r="O63" s="67">
        <v>18550</v>
      </c>
      <c r="P63" s="73">
        <v>21150</v>
      </c>
      <c r="Q63" s="15">
        <v>49</v>
      </c>
    </row>
    <row r="64" spans="1:17" ht="15.75" thickBot="1" x14ac:dyDescent="0.3">
      <c r="A64" s="120"/>
      <c r="B64" s="120"/>
      <c r="C64" s="30"/>
      <c r="D64" s="32"/>
      <c r="E64" s="31"/>
      <c r="F64" s="32"/>
      <c r="G64" s="39"/>
      <c r="H64" s="33"/>
      <c r="J64" s="100" t="s">
        <v>73</v>
      </c>
      <c r="K64" s="100"/>
      <c r="L64" s="15" t="s">
        <v>63</v>
      </c>
      <c r="M64" s="27">
        <f t="shared" si="20"/>
        <v>1719.9179999999999</v>
      </c>
      <c r="N64" s="68">
        <f t="shared" si="21"/>
        <v>22630.5</v>
      </c>
      <c r="O64" s="67">
        <v>18550</v>
      </c>
      <c r="P64" s="73">
        <v>21150</v>
      </c>
      <c r="Q64" s="15">
        <v>76</v>
      </c>
    </row>
    <row r="65" spans="1:17" ht="15.75" thickBot="1" x14ac:dyDescent="0.3">
      <c r="A65" s="101" t="s">
        <v>7</v>
      </c>
      <c r="B65" s="101"/>
      <c r="C65" s="7" t="s">
        <v>69</v>
      </c>
      <c r="D65" s="96" t="s">
        <v>107</v>
      </c>
      <c r="E65" s="97"/>
      <c r="F65" s="97"/>
      <c r="G65" s="99"/>
      <c r="H65" s="6" t="s">
        <v>10</v>
      </c>
      <c r="J65" s="100" t="s">
        <v>193</v>
      </c>
      <c r="K65" s="100"/>
      <c r="L65" s="15" t="s">
        <v>63</v>
      </c>
      <c r="M65" s="27">
        <f t="shared" si="20"/>
        <v>1425.7215000000001</v>
      </c>
      <c r="N65" s="68">
        <f t="shared" si="21"/>
        <v>22630.5</v>
      </c>
      <c r="O65" s="67">
        <v>18550</v>
      </c>
      <c r="P65" s="73">
        <v>21150</v>
      </c>
      <c r="Q65" s="15">
        <v>63</v>
      </c>
    </row>
    <row r="66" spans="1:17" ht="30.75" thickBot="1" x14ac:dyDescent="0.3">
      <c r="A66" s="122"/>
      <c r="B66" s="122"/>
      <c r="C66" s="9"/>
      <c r="D66" s="79" t="s">
        <v>57</v>
      </c>
      <c r="E66" s="65" t="s">
        <v>212</v>
      </c>
      <c r="F66" s="65" t="s">
        <v>213</v>
      </c>
      <c r="G66" s="66" t="s">
        <v>214</v>
      </c>
      <c r="H66" s="79" t="s">
        <v>58</v>
      </c>
      <c r="J66" s="111" t="s">
        <v>75</v>
      </c>
      <c r="K66" s="111"/>
      <c r="L66" s="20" t="s">
        <v>76</v>
      </c>
      <c r="M66" s="27">
        <f t="shared" si="20"/>
        <v>6562.8450000000003</v>
      </c>
      <c r="N66" s="68">
        <f t="shared" si="21"/>
        <v>22630.5</v>
      </c>
      <c r="O66" s="67">
        <v>18550</v>
      </c>
      <c r="P66" s="73">
        <v>21150</v>
      </c>
      <c r="Q66" s="20">
        <v>290</v>
      </c>
    </row>
    <row r="67" spans="1:17" x14ac:dyDescent="0.25">
      <c r="A67" s="100" t="s">
        <v>187</v>
      </c>
      <c r="B67" s="100"/>
      <c r="C67" s="10">
        <v>2</v>
      </c>
      <c r="D67" s="69">
        <f t="shared" ref="D67:D68" si="22">E67*H67/1000</f>
        <v>241.392</v>
      </c>
      <c r="E67" s="68">
        <f t="shared" ref="E67:E68" si="23">G67*1.07</f>
        <v>30174</v>
      </c>
      <c r="F67" s="67">
        <f t="shared" ref="F67:F68" si="24">G67*1.015</f>
        <v>28622.999999999996</v>
      </c>
      <c r="G67" s="73">
        <v>28200</v>
      </c>
      <c r="H67" s="15">
        <v>8</v>
      </c>
      <c r="J67" s="100" t="s">
        <v>77</v>
      </c>
      <c r="K67" s="100"/>
      <c r="L67" s="20" t="s">
        <v>76</v>
      </c>
      <c r="M67" s="27">
        <f t="shared" si="20"/>
        <v>8146.98</v>
      </c>
      <c r="N67" s="68">
        <f t="shared" si="21"/>
        <v>22630.5</v>
      </c>
      <c r="O67" s="67">
        <v>18550</v>
      </c>
      <c r="P67" s="73">
        <v>21150</v>
      </c>
      <c r="Q67" s="15">
        <v>360</v>
      </c>
    </row>
    <row r="68" spans="1:17" x14ac:dyDescent="0.25">
      <c r="A68" s="100" t="s">
        <v>191</v>
      </c>
      <c r="B68" s="100"/>
      <c r="C68" s="10">
        <v>2</v>
      </c>
      <c r="D68" s="69">
        <f t="shared" si="22"/>
        <v>269.64</v>
      </c>
      <c r="E68" s="68">
        <f t="shared" si="23"/>
        <v>29960</v>
      </c>
      <c r="F68" s="67">
        <f t="shared" si="24"/>
        <v>28419.999999999996</v>
      </c>
      <c r="G68" s="73">
        <v>28000</v>
      </c>
      <c r="H68" s="15">
        <v>9</v>
      </c>
      <c r="J68" s="100" t="s">
        <v>79</v>
      </c>
      <c r="K68" s="100"/>
      <c r="L68" s="20" t="s">
        <v>76</v>
      </c>
      <c r="M68" s="27">
        <f t="shared" si="20"/>
        <v>9731.1149999999998</v>
      </c>
      <c r="N68" s="68">
        <f t="shared" si="21"/>
        <v>22630.5</v>
      </c>
      <c r="O68" s="67">
        <v>18550</v>
      </c>
      <c r="P68" s="73">
        <v>21150</v>
      </c>
      <c r="Q68" s="15">
        <v>430</v>
      </c>
    </row>
    <row r="69" spans="1:17" x14ac:dyDescent="0.25">
      <c r="A69" s="100"/>
      <c r="B69" s="100"/>
      <c r="C69" s="52"/>
      <c r="D69" s="69"/>
      <c r="E69" s="68"/>
      <c r="F69" s="67"/>
      <c r="G69" s="73"/>
      <c r="H69" s="15"/>
      <c r="J69" s="100" t="s">
        <v>80</v>
      </c>
      <c r="K69" s="100"/>
      <c r="L69" s="37" t="s">
        <v>76</v>
      </c>
      <c r="M69" s="27">
        <f t="shared" si="20"/>
        <v>13035.168</v>
      </c>
      <c r="N69" s="68">
        <f t="shared" si="21"/>
        <v>22630.5</v>
      </c>
      <c r="O69" s="67">
        <v>18550</v>
      </c>
      <c r="P69" s="73">
        <v>21150</v>
      </c>
      <c r="Q69" s="15">
        <v>576</v>
      </c>
    </row>
    <row r="70" spans="1:17" ht="15.75" thickBot="1" x14ac:dyDescent="0.3">
      <c r="J70" s="100" t="s">
        <v>103</v>
      </c>
      <c r="K70" s="121"/>
      <c r="L70" s="38"/>
      <c r="M70" s="36">
        <f t="shared" ref="M70:M73" si="25">(N70+300)*Q70/1000</f>
        <v>0</v>
      </c>
      <c r="N70" s="68">
        <f t="shared" si="21"/>
        <v>22630.5</v>
      </c>
      <c r="O70" s="67">
        <v>18550</v>
      </c>
      <c r="P70" s="73">
        <v>21150</v>
      </c>
      <c r="Q70" s="15"/>
    </row>
    <row r="71" spans="1:17" ht="15.75" thickBot="1" x14ac:dyDescent="0.3">
      <c r="A71" s="101" t="s">
        <v>7</v>
      </c>
      <c r="B71" s="101"/>
      <c r="C71" s="5" t="s">
        <v>8</v>
      </c>
      <c r="D71" s="96" t="s">
        <v>108</v>
      </c>
      <c r="E71" s="97"/>
      <c r="F71" s="97"/>
      <c r="G71" s="99"/>
      <c r="H71" s="6" t="s">
        <v>10</v>
      </c>
      <c r="J71" s="100" t="s">
        <v>104</v>
      </c>
      <c r="K71" s="121"/>
      <c r="L71" s="38"/>
      <c r="M71" s="36">
        <f t="shared" si="25"/>
        <v>0</v>
      </c>
      <c r="N71" s="68">
        <f t="shared" si="21"/>
        <v>23433</v>
      </c>
      <c r="O71" s="67">
        <v>20000</v>
      </c>
      <c r="P71" s="73">
        <v>21900</v>
      </c>
      <c r="Q71" s="34"/>
    </row>
    <row r="72" spans="1:17" ht="30.75" thickBot="1" x14ac:dyDescent="0.3">
      <c r="A72" s="101"/>
      <c r="B72" s="101"/>
      <c r="C72" s="70" t="s">
        <v>13</v>
      </c>
      <c r="D72" s="65" t="s">
        <v>14</v>
      </c>
      <c r="E72" s="65" t="s">
        <v>212</v>
      </c>
      <c r="F72" s="65" t="s">
        <v>213</v>
      </c>
      <c r="G72" s="66" t="s">
        <v>214</v>
      </c>
      <c r="H72" s="70" t="s">
        <v>15</v>
      </c>
      <c r="J72" s="100" t="s">
        <v>105</v>
      </c>
      <c r="K72" s="121"/>
      <c r="L72" s="38"/>
      <c r="M72" s="36">
        <f t="shared" si="25"/>
        <v>0</v>
      </c>
      <c r="N72" s="68">
        <f t="shared" si="21"/>
        <v>24610</v>
      </c>
      <c r="O72" s="74">
        <v>0</v>
      </c>
      <c r="P72" s="73">
        <v>23000</v>
      </c>
      <c r="Q72" s="35"/>
    </row>
    <row r="73" spans="1:17" x14ac:dyDescent="0.25">
      <c r="A73" s="100" t="s">
        <v>118</v>
      </c>
      <c r="B73" s="100"/>
      <c r="C73" s="10" t="s">
        <v>29</v>
      </c>
      <c r="D73" s="27">
        <f>E73*H73/1000</f>
        <v>38.7532</v>
      </c>
      <c r="E73" s="68">
        <f>G73*1.025</f>
        <v>28494.999999999996</v>
      </c>
      <c r="F73" s="67">
        <f>G73*1.015</f>
        <v>28216.999999999996</v>
      </c>
      <c r="G73" s="73">
        <v>27800</v>
      </c>
      <c r="H73" s="15">
        <v>1.36</v>
      </c>
      <c r="J73" s="100" t="s">
        <v>106</v>
      </c>
      <c r="K73" s="121"/>
      <c r="L73" s="38"/>
      <c r="M73" s="36">
        <f t="shared" si="25"/>
        <v>0</v>
      </c>
      <c r="N73" s="68">
        <f t="shared" si="21"/>
        <v>24610</v>
      </c>
      <c r="O73" s="74">
        <v>0</v>
      </c>
      <c r="P73" s="73">
        <v>23000</v>
      </c>
      <c r="Q73" s="35"/>
    </row>
    <row r="74" spans="1:17" ht="15.75" thickBot="1" x14ac:dyDescent="0.3">
      <c r="A74" s="100" t="s">
        <v>119</v>
      </c>
      <c r="B74" s="100"/>
      <c r="C74" s="10" t="s">
        <v>29</v>
      </c>
      <c r="D74" s="27">
        <f t="shared" ref="D74:D80" si="26">E74*H74/1000</f>
        <v>56.989999999999995</v>
      </c>
      <c r="E74" s="68">
        <f t="shared" ref="E74:E80" si="27">G74*1.025</f>
        <v>28494.999999999996</v>
      </c>
      <c r="F74" s="67">
        <f t="shared" ref="F74:F80" si="28">G74*1.015</f>
        <v>28216.999999999996</v>
      </c>
      <c r="G74" s="73">
        <v>27800</v>
      </c>
      <c r="H74" s="15">
        <v>2</v>
      </c>
      <c r="M74" s="22"/>
      <c r="Q74" s="21"/>
    </row>
    <row r="75" spans="1:17" ht="15.75" thickBot="1" x14ac:dyDescent="0.3">
      <c r="A75" s="100" t="s">
        <v>120</v>
      </c>
      <c r="B75" s="100"/>
      <c r="C75" s="10" t="s">
        <v>29</v>
      </c>
      <c r="D75" s="27">
        <f t="shared" si="26"/>
        <v>76.081649999999996</v>
      </c>
      <c r="E75" s="68">
        <f t="shared" si="27"/>
        <v>28494.999999999996</v>
      </c>
      <c r="F75" s="67">
        <f t="shared" si="28"/>
        <v>28216.999999999996</v>
      </c>
      <c r="G75" s="73">
        <v>27800</v>
      </c>
      <c r="H75" s="15">
        <v>2.67</v>
      </c>
      <c r="J75" s="101" t="s">
        <v>7</v>
      </c>
      <c r="K75" s="101"/>
      <c r="L75" s="18" t="s">
        <v>128</v>
      </c>
      <c r="M75" s="96" t="s">
        <v>127</v>
      </c>
      <c r="N75" s="97"/>
      <c r="O75" s="97"/>
      <c r="P75" s="99"/>
      <c r="Q75" s="6"/>
    </row>
    <row r="76" spans="1:17" ht="15.75" thickBot="1" x14ac:dyDescent="0.3">
      <c r="A76" s="100" t="s">
        <v>121</v>
      </c>
      <c r="B76" s="100"/>
      <c r="C76" s="10" t="s">
        <v>29</v>
      </c>
      <c r="D76" s="27">
        <f t="shared" si="26"/>
        <v>95.743199999999987</v>
      </c>
      <c r="E76" s="68">
        <f t="shared" si="27"/>
        <v>28494.999999999996</v>
      </c>
      <c r="F76" s="67">
        <f t="shared" si="28"/>
        <v>28216.999999999996</v>
      </c>
      <c r="G76" s="73">
        <v>27800</v>
      </c>
      <c r="H76" s="15">
        <v>3.36</v>
      </c>
      <c r="J76" s="101"/>
      <c r="K76" s="101"/>
      <c r="L76" s="18" t="s">
        <v>129</v>
      </c>
      <c r="M76" s="18"/>
      <c r="N76" s="18"/>
      <c r="O76" s="18"/>
      <c r="P76" s="8"/>
      <c r="Q76" s="18" t="s">
        <v>131</v>
      </c>
    </row>
    <row r="77" spans="1:17" x14ac:dyDescent="0.25">
      <c r="A77" s="100" t="s">
        <v>211</v>
      </c>
      <c r="B77" s="100"/>
      <c r="C77" s="10" t="s">
        <v>29</v>
      </c>
      <c r="D77" s="27">
        <f t="shared" si="26"/>
        <v>104.00674999999998</v>
      </c>
      <c r="E77" s="68">
        <f t="shared" si="27"/>
        <v>28494.999999999996</v>
      </c>
      <c r="F77" s="67">
        <f t="shared" si="28"/>
        <v>28216.999999999996</v>
      </c>
      <c r="G77" s="73">
        <v>27800</v>
      </c>
      <c r="H77" s="15">
        <v>3.65</v>
      </c>
      <c r="J77" s="100" t="s">
        <v>130</v>
      </c>
      <c r="K77" s="100"/>
      <c r="L77" s="10">
        <v>2.5</v>
      </c>
      <c r="M77" s="47"/>
      <c r="N77" s="13"/>
      <c r="O77" s="11"/>
      <c r="P77" s="24"/>
      <c r="Q77" s="15">
        <v>98</v>
      </c>
    </row>
    <row r="78" spans="1:17" ht="15.75" thickBot="1" x14ac:dyDescent="0.3">
      <c r="A78" s="100" t="s">
        <v>124</v>
      </c>
      <c r="B78" s="100"/>
      <c r="C78" s="10" t="s">
        <v>29</v>
      </c>
      <c r="D78" s="27">
        <f t="shared" si="26"/>
        <v>141.33519999999999</v>
      </c>
      <c r="E78" s="68">
        <f t="shared" si="27"/>
        <v>28494.999999999996</v>
      </c>
      <c r="F78" s="67">
        <f t="shared" si="28"/>
        <v>28216.999999999996</v>
      </c>
      <c r="G78" s="73">
        <v>27800</v>
      </c>
      <c r="H78" s="15">
        <v>4.96</v>
      </c>
      <c r="J78" s="100" t="s">
        <v>130</v>
      </c>
      <c r="K78" s="100"/>
      <c r="L78" s="10">
        <v>5</v>
      </c>
      <c r="M78" s="47"/>
      <c r="N78" s="13"/>
      <c r="O78" s="11"/>
      <c r="P78" s="24"/>
      <c r="Q78" s="15">
        <v>190</v>
      </c>
    </row>
    <row r="79" spans="1:17" ht="15.75" thickBot="1" x14ac:dyDescent="0.3">
      <c r="A79" s="100" t="s">
        <v>122</v>
      </c>
      <c r="B79" s="100"/>
      <c r="C79" s="10" t="s">
        <v>29</v>
      </c>
      <c r="D79" s="27">
        <f t="shared" si="26"/>
        <v>177.80879999999999</v>
      </c>
      <c r="E79" s="68">
        <f t="shared" si="27"/>
        <v>28494.999999999996</v>
      </c>
      <c r="F79" s="67">
        <f t="shared" si="28"/>
        <v>28216.999999999996</v>
      </c>
      <c r="G79" s="73">
        <v>27800</v>
      </c>
      <c r="H79" s="15">
        <v>6.24</v>
      </c>
      <c r="J79" s="101" t="s">
        <v>7</v>
      </c>
      <c r="K79" s="101"/>
      <c r="L79" s="51"/>
      <c r="M79" s="96" t="s">
        <v>197</v>
      </c>
      <c r="N79" s="97"/>
      <c r="O79" s="97"/>
      <c r="P79" s="99"/>
      <c r="Q79" s="6" t="s">
        <v>170</v>
      </c>
    </row>
    <row r="80" spans="1:17" ht="15.75" thickBot="1" x14ac:dyDescent="0.3">
      <c r="A80" s="100" t="s">
        <v>123</v>
      </c>
      <c r="B80" s="100"/>
      <c r="C80" s="10" t="s">
        <v>29</v>
      </c>
      <c r="D80" s="27">
        <f t="shared" si="26"/>
        <v>256.45499999999998</v>
      </c>
      <c r="E80" s="68">
        <f t="shared" si="27"/>
        <v>28494.999999999996</v>
      </c>
      <c r="F80" s="67">
        <f t="shared" si="28"/>
        <v>28216.999999999996</v>
      </c>
      <c r="G80" s="73">
        <v>27800</v>
      </c>
      <c r="H80" s="15">
        <v>9</v>
      </c>
      <c r="J80" s="126" t="s">
        <v>198</v>
      </c>
      <c r="K80" s="127"/>
      <c r="L80" s="127"/>
      <c r="M80" s="128"/>
      <c r="N80" s="60"/>
      <c r="O80" s="55"/>
      <c r="P80" s="56"/>
      <c r="Q80" s="55">
        <v>60</v>
      </c>
    </row>
    <row r="81" spans="1:17" ht="15.75" thickBot="1" x14ac:dyDescent="0.3">
      <c r="A81" s="101" t="s">
        <v>7</v>
      </c>
      <c r="B81" s="101"/>
      <c r="C81" s="7"/>
      <c r="D81" s="156" t="s">
        <v>126</v>
      </c>
      <c r="E81" s="157"/>
      <c r="F81" s="157"/>
      <c r="G81" s="158"/>
      <c r="H81" s="6"/>
      <c r="J81" s="123" t="s">
        <v>199</v>
      </c>
      <c r="K81" s="124"/>
      <c r="L81" s="124"/>
      <c r="M81" s="129"/>
      <c r="N81" s="61"/>
      <c r="O81" s="58"/>
      <c r="P81" s="59"/>
      <c r="Q81" s="57">
        <v>60</v>
      </c>
    </row>
    <row r="82" spans="1:17" ht="30.75" thickBot="1" x14ac:dyDescent="0.3">
      <c r="A82" s="122"/>
      <c r="B82" s="122"/>
      <c r="C82" s="40"/>
      <c r="D82" s="65" t="s">
        <v>14</v>
      </c>
      <c r="E82" s="65" t="s">
        <v>212</v>
      </c>
      <c r="F82" s="65" t="s">
        <v>213</v>
      </c>
      <c r="G82" s="66" t="s">
        <v>214</v>
      </c>
      <c r="H82" s="79" t="s">
        <v>129</v>
      </c>
      <c r="J82" s="123" t="s">
        <v>200</v>
      </c>
      <c r="K82" s="124"/>
      <c r="L82" s="124"/>
      <c r="M82" s="129"/>
      <c r="N82" s="62"/>
      <c r="O82" s="11"/>
      <c r="P82" s="24"/>
      <c r="Q82" s="15">
        <v>270</v>
      </c>
    </row>
    <row r="83" spans="1:17" ht="15.75" thickBot="1" x14ac:dyDescent="0.3">
      <c r="A83" s="119" t="s">
        <v>194</v>
      </c>
      <c r="B83" s="119"/>
      <c r="C83" s="38" t="s">
        <v>87</v>
      </c>
      <c r="D83" s="41"/>
      <c r="E83" s="71">
        <f>G83*1.07</f>
        <v>29285.9</v>
      </c>
      <c r="F83" s="72">
        <f>G83*1.015</f>
        <v>27780.549999999996</v>
      </c>
      <c r="G83" s="71">
        <v>27370</v>
      </c>
      <c r="H83" s="35">
        <v>75</v>
      </c>
      <c r="J83" s="130" t="s">
        <v>201</v>
      </c>
      <c r="K83" s="131"/>
      <c r="L83" s="131"/>
      <c r="M83" s="131"/>
      <c r="N83" s="132"/>
      <c r="O83" s="11"/>
      <c r="P83" s="24"/>
      <c r="Q83" s="15">
        <v>450</v>
      </c>
    </row>
    <row r="84" spans="1:17" ht="15.75" thickBot="1" x14ac:dyDescent="0.3">
      <c r="A84" s="101" t="s">
        <v>7</v>
      </c>
      <c r="B84" s="101"/>
      <c r="C84" s="7"/>
      <c r="D84" s="96" t="s">
        <v>125</v>
      </c>
      <c r="E84" s="97"/>
      <c r="F84" s="97"/>
      <c r="G84" s="99"/>
      <c r="H84" s="6" t="s">
        <v>132</v>
      </c>
      <c r="J84" s="123" t="s">
        <v>202</v>
      </c>
      <c r="K84" s="124"/>
      <c r="L84" s="124"/>
      <c r="M84" s="124"/>
      <c r="N84" s="125"/>
      <c r="O84" s="11"/>
      <c r="P84" s="24"/>
      <c r="Q84" s="15">
        <v>330</v>
      </c>
    </row>
    <row r="85" spans="1:17" x14ac:dyDescent="0.25">
      <c r="A85" s="85"/>
      <c r="B85" s="85"/>
      <c r="C85" s="40"/>
      <c r="D85" s="86"/>
      <c r="E85" s="87"/>
      <c r="F85" s="87"/>
      <c r="G85" s="88"/>
      <c r="H85" s="40" t="s">
        <v>58</v>
      </c>
      <c r="J85" t="s">
        <v>52</v>
      </c>
    </row>
    <row r="86" spans="1:17" x14ac:dyDescent="0.25">
      <c r="A86" s="89" t="s">
        <v>133</v>
      </c>
      <c r="B86" s="90"/>
      <c r="C86" s="90"/>
      <c r="D86" s="90"/>
      <c r="E86" s="90"/>
      <c r="F86" s="90"/>
      <c r="G86" s="91"/>
      <c r="H86" s="35">
        <v>320</v>
      </c>
      <c r="J86" t="s">
        <v>53</v>
      </c>
    </row>
    <row r="87" spans="1:17" x14ac:dyDescent="0.25">
      <c r="A87" s="92" t="s">
        <v>134</v>
      </c>
      <c r="B87" s="93"/>
      <c r="C87" s="94"/>
      <c r="D87" s="94"/>
      <c r="E87" s="94"/>
      <c r="F87" s="94"/>
      <c r="G87" s="95"/>
      <c r="H87" s="15">
        <v>320</v>
      </c>
      <c r="J87" t="s">
        <v>54</v>
      </c>
    </row>
  </sheetData>
  <mergeCells count="149">
    <mergeCell ref="M75:P75"/>
    <mergeCell ref="J76:K76"/>
    <mergeCell ref="J77:K77"/>
    <mergeCell ref="J78:K78"/>
    <mergeCell ref="J84:N84"/>
    <mergeCell ref="J79:K79"/>
    <mergeCell ref="M79:P79"/>
    <mergeCell ref="J80:M80"/>
    <mergeCell ref="J81:M81"/>
    <mergeCell ref="J82:M82"/>
    <mergeCell ref="J83:N83"/>
    <mergeCell ref="A74:B74"/>
    <mergeCell ref="A75:B75"/>
    <mergeCell ref="A82:B82"/>
    <mergeCell ref="A83:B83"/>
    <mergeCell ref="A68:B68"/>
    <mergeCell ref="A71:B71"/>
    <mergeCell ref="J72:K72"/>
    <mergeCell ref="J73:K73"/>
    <mergeCell ref="A84:B84"/>
    <mergeCell ref="D84:G84"/>
    <mergeCell ref="J75:K75"/>
    <mergeCell ref="A76:B76"/>
    <mergeCell ref="D65:G65"/>
    <mergeCell ref="D61:G61"/>
    <mergeCell ref="A62:B62"/>
    <mergeCell ref="A63:B63"/>
    <mergeCell ref="A64:B64"/>
    <mergeCell ref="J61:K61"/>
    <mergeCell ref="J70:K70"/>
    <mergeCell ref="A72:B72"/>
    <mergeCell ref="A73:B73"/>
    <mergeCell ref="J68:K68"/>
    <mergeCell ref="J69:K69"/>
    <mergeCell ref="D71:G71"/>
    <mergeCell ref="A65:B65"/>
    <mergeCell ref="A66:B66"/>
    <mergeCell ref="J65:K65"/>
    <mergeCell ref="J66:K66"/>
    <mergeCell ref="J67:K67"/>
    <mergeCell ref="J62:K62"/>
    <mergeCell ref="J63:K63"/>
    <mergeCell ref="J64:K64"/>
    <mergeCell ref="A67:B67"/>
    <mergeCell ref="A69:B69"/>
    <mergeCell ref="J71:K71"/>
    <mergeCell ref="M59:P59"/>
    <mergeCell ref="A59:B59"/>
    <mergeCell ref="J60:K60"/>
    <mergeCell ref="J59:K59"/>
    <mergeCell ref="A60:B60"/>
    <mergeCell ref="A55:B55"/>
    <mergeCell ref="J57:K57"/>
    <mergeCell ref="J54:K54"/>
    <mergeCell ref="A61:B61"/>
    <mergeCell ref="A54:B54"/>
    <mergeCell ref="J55:K55"/>
    <mergeCell ref="J56:K56"/>
    <mergeCell ref="J53:K53"/>
    <mergeCell ref="A57:B57"/>
    <mergeCell ref="A58:B58"/>
    <mergeCell ref="J51:K51"/>
    <mergeCell ref="M51:P51"/>
    <mergeCell ref="A53:B53"/>
    <mergeCell ref="J52:K52"/>
    <mergeCell ref="J30:K30"/>
    <mergeCell ref="N44:Q45"/>
    <mergeCell ref="N46:Q47"/>
    <mergeCell ref="E50:H50"/>
    <mergeCell ref="N48:Q49"/>
    <mergeCell ref="J32:K32"/>
    <mergeCell ref="M32:P32"/>
    <mergeCell ref="J33:K33"/>
    <mergeCell ref="J34:K34"/>
    <mergeCell ref="A41:B41"/>
    <mergeCell ref="J23:K23"/>
    <mergeCell ref="A37:B37"/>
    <mergeCell ref="J24:K24"/>
    <mergeCell ref="A26:B26"/>
    <mergeCell ref="A27:B27"/>
    <mergeCell ref="J20:K20"/>
    <mergeCell ref="M20:P20"/>
    <mergeCell ref="A28:B28"/>
    <mergeCell ref="J21:K21"/>
    <mergeCell ref="A23:B23"/>
    <mergeCell ref="A24:B24"/>
    <mergeCell ref="A25:B25"/>
    <mergeCell ref="J28:K28"/>
    <mergeCell ref="J29:K29"/>
    <mergeCell ref="J35:K35"/>
    <mergeCell ref="A31:B31"/>
    <mergeCell ref="A34:B34"/>
    <mergeCell ref="A35:B35"/>
    <mergeCell ref="J25:K25"/>
    <mergeCell ref="J26:K26"/>
    <mergeCell ref="J27:K27"/>
    <mergeCell ref="A36:B36"/>
    <mergeCell ref="A33:B33"/>
    <mergeCell ref="J18:K18"/>
    <mergeCell ref="A22:B22"/>
    <mergeCell ref="J19:K19"/>
    <mergeCell ref="J16:K16"/>
    <mergeCell ref="M16:P16"/>
    <mergeCell ref="A19:B19"/>
    <mergeCell ref="D19:G19"/>
    <mergeCell ref="J17:K17"/>
    <mergeCell ref="J22:K22"/>
    <mergeCell ref="J14:K14"/>
    <mergeCell ref="A15:B15"/>
    <mergeCell ref="J12:K12"/>
    <mergeCell ref="A16:B16"/>
    <mergeCell ref="A17:B17"/>
    <mergeCell ref="J13:K13"/>
    <mergeCell ref="A12:B12"/>
    <mergeCell ref="A13:B13"/>
    <mergeCell ref="A14:B14"/>
    <mergeCell ref="J10:K10"/>
    <mergeCell ref="M10:P10"/>
    <mergeCell ref="A11:B11"/>
    <mergeCell ref="J11:K11"/>
    <mergeCell ref="N3:Q4"/>
    <mergeCell ref="N5:Q6"/>
    <mergeCell ref="E7:H7"/>
    <mergeCell ref="N7:Q8"/>
    <mergeCell ref="A8:C8"/>
    <mergeCell ref="A85:B85"/>
    <mergeCell ref="D85:G85"/>
    <mergeCell ref="A86:G86"/>
    <mergeCell ref="A87:G87"/>
    <mergeCell ref="A10:B10"/>
    <mergeCell ref="D10:G10"/>
    <mergeCell ref="A20:B20"/>
    <mergeCell ref="A21:B21"/>
    <mergeCell ref="A30:B30"/>
    <mergeCell ref="A42:B42"/>
    <mergeCell ref="A39:B39"/>
    <mergeCell ref="D39:G39"/>
    <mergeCell ref="A40:B40"/>
    <mergeCell ref="A29:B29"/>
    <mergeCell ref="A52:B52"/>
    <mergeCell ref="D52:G52"/>
    <mergeCell ref="A56:B56"/>
    <mergeCell ref="A79:B79"/>
    <mergeCell ref="A80:B80"/>
    <mergeCell ref="A78:B78"/>
    <mergeCell ref="A81:B81"/>
    <mergeCell ref="D81:G81"/>
    <mergeCell ref="A77:B77"/>
    <mergeCell ref="A32:B32"/>
  </mergeCells>
  <phoneticPr fontId="13" type="noConversion"/>
  <hyperlinks>
    <hyperlink ref="K7" r:id="rId1"/>
    <hyperlink ref="K48" r:id="rId2"/>
    <hyperlink ref="E8" r:id="rId3" display="mailto:alfa-metall-kom@mail.ru"/>
    <hyperlink ref="E51" r:id="rId4" display="mailto:alfa-metall-kom@mail.ru"/>
  </hyperlinks>
  <pageMargins left="0.7" right="0.7" top="0.75" bottom="0.75" header="0.3" footer="0.3"/>
  <pageSetup paperSize="9" scale="46" orientation="portrait" verticalDpi="0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120" zoomScaleNormal="100" zoomScaleSheetLayoutView="120" workbookViewId="0">
      <selection activeCell="E16" sqref="E16"/>
    </sheetView>
  </sheetViews>
  <sheetFormatPr defaultRowHeight="15" x14ac:dyDescent="0.25"/>
  <cols>
    <col min="1" max="1" width="9.140625" style="2"/>
    <col min="2" max="2" width="13.42578125" style="2" customWidth="1"/>
    <col min="3" max="3" width="6.5703125" style="2" customWidth="1"/>
    <col min="4" max="4" width="10" style="2" customWidth="1"/>
    <col min="5" max="6" width="11.5703125" style="2" customWidth="1"/>
    <col min="7" max="7" width="11" style="2" customWidth="1"/>
    <col min="8" max="8" width="9.140625" style="2"/>
    <col min="9" max="9" width="5.28515625" style="2" customWidth="1"/>
    <col min="10" max="10" width="9.140625" style="2"/>
    <col min="11" max="11" width="8" style="2" customWidth="1"/>
    <col min="12" max="12" width="8.140625" style="2" customWidth="1"/>
    <col min="13" max="13" width="8.42578125" style="2" customWidth="1"/>
    <col min="14" max="14" width="11.7109375" style="2" customWidth="1"/>
    <col min="15" max="15" width="10.85546875" style="2" customWidth="1"/>
    <col min="16" max="16" width="10.5703125" style="2" customWidth="1"/>
    <col min="17" max="16384" width="9.140625" style="2"/>
  </cols>
  <sheetData>
    <row r="1" spans="1:17" ht="18.75" x14ac:dyDescent="0.3">
      <c r="N1" s="25"/>
      <c r="O1" s="25"/>
      <c r="P1" s="25"/>
      <c r="Q1" s="25"/>
    </row>
    <row r="2" spans="1:17" ht="18.75" x14ac:dyDescent="0.3">
      <c r="E2" s="144" t="s">
        <v>0</v>
      </c>
      <c r="F2" s="145"/>
      <c r="G2" s="145"/>
      <c r="H2" s="145"/>
      <c r="I2" s="145"/>
      <c r="J2" s="2" t="s">
        <v>82</v>
      </c>
      <c r="N2" s="25"/>
      <c r="O2" s="25"/>
      <c r="P2" s="25"/>
      <c r="Q2" s="25"/>
    </row>
    <row r="3" spans="1:17" x14ac:dyDescent="0.25">
      <c r="E3" s="144" t="s">
        <v>1</v>
      </c>
      <c r="F3" s="145"/>
      <c r="G3" s="145"/>
      <c r="H3" s="145"/>
      <c r="I3" s="145"/>
      <c r="N3" s="102" t="s">
        <v>83</v>
      </c>
      <c r="O3" s="102"/>
      <c r="P3" s="102"/>
      <c r="Q3" s="102"/>
    </row>
    <row r="4" spans="1:17" x14ac:dyDescent="0.25">
      <c r="A4" s="63"/>
      <c r="B4" s="63"/>
      <c r="C4" s="63" t="s">
        <v>203</v>
      </c>
      <c r="D4" s="63"/>
      <c r="E4" s="145" t="s">
        <v>204</v>
      </c>
      <c r="F4" s="145"/>
      <c r="G4" s="145"/>
      <c r="H4" s="145"/>
      <c r="I4" s="145"/>
      <c r="N4" s="102"/>
      <c r="O4" s="102"/>
      <c r="P4" s="102"/>
      <c r="Q4" s="102"/>
    </row>
    <row r="5" spans="1:17" x14ac:dyDescent="0.25">
      <c r="B5" s="63"/>
      <c r="C5" s="63"/>
      <c r="D5" s="63"/>
      <c r="E5" s="145" t="s">
        <v>205</v>
      </c>
      <c r="F5" s="145"/>
      <c r="G5" s="145"/>
      <c r="H5" s="145"/>
      <c r="I5" s="145"/>
      <c r="N5" s="102" t="s">
        <v>84</v>
      </c>
      <c r="O5" s="102"/>
      <c r="P5" s="103"/>
      <c r="Q5" s="103"/>
    </row>
    <row r="6" spans="1:17" x14ac:dyDescent="0.25">
      <c r="E6" s="145" t="s">
        <v>206</v>
      </c>
      <c r="F6" s="145"/>
      <c r="G6" s="145"/>
      <c r="H6" s="145"/>
      <c r="I6" s="145"/>
      <c r="N6" s="103"/>
      <c r="O6" s="103"/>
      <c r="P6" s="103"/>
      <c r="Q6" s="103"/>
    </row>
    <row r="7" spans="1:17" x14ac:dyDescent="0.25">
      <c r="E7" s="146" t="s">
        <v>5</v>
      </c>
      <c r="F7" s="147"/>
      <c r="G7" s="147"/>
      <c r="H7" s="147"/>
      <c r="I7" s="147"/>
      <c r="K7" s="3" t="s">
        <v>6</v>
      </c>
      <c r="N7" s="102"/>
      <c r="O7" s="102"/>
      <c r="P7" s="102"/>
      <c r="Q7" s="102"/>
    </row>
    <row r="8" spans="1:17" ht="18.75" x14ac:dyDescent="0.3">
      <c r="A8" s="106">
        <v>44123</v>
      </c>
      <c r="B8" s="107"/>
      <c r="C8" s="107"/>
      <c r="E8" s="4" t="s">
        <v>85</v>
      </c>
      <c r="F8" s="1"/>
      <c r="G8" s="1"/>
      <c r="H8" s="1"/>
      <c r="N8" s="102"/>
      <c r="O8" s="102"/>
      <c r="P8" s="102"/>
      <c r="Q8" s="102"/>
    </row>
    <row r="9" spans="1:17" ht="15.75" thickBot="1" x14ac:dyDescent="0.3"/>
    <row r="10" spans="1:17" ht="15.75" thickBot="1" x14ac:dyDescent="0.3">
      <c r="A10" s="96" t="s">
        <v>7</v>
      </c>
      <c r="B10" s="97"/>
      <c r="C10" s="18" t="s">
        <v>8</v>
      </c>
      <c r="D10" s="96" t="s">
        <v>136</v>
      </c>
      <c r="E10" s="97"/>
      <c r="F10" s="97"/>
      <c r="G10" s="98"/>
      <c r="H10" s="6" t="s">
        <v>10</v>
      </c>
      <c r="J10" s="96" t="s">
        <v>7</v>
      </c>
      <c r="K10" s="97"/>
      <c r="L10" s="7" t="s">
        <v>8</v>
      </c>
      <c r="M10" s="96" t="s">
        <v>135</v>
      </c>
      <c r="N10" s="97"/>
      <c r="O10" s="97"/>
      <c r="P10" s="99"/>
      <c r="Q10" s="6" t="s">
        <v>10</v>
      </c>
    </row>
    <row r="11" spans="1:17" ht="30.75" thickBot="1" x14ac:dyDescent="0.3">
      <c r="A11" s="142"/>
      <c r="B11" s="143"/>
      <c r="C11" s="65" t="s">
        <v>13</v>
      </c>
      <c r="D11" s="65" t="s">
        <v>14</v>
      </c>
      <c r="E11" s="65" t="s">
        <v>212</v>
      </c>
      <c r="F11" s="65" t="s">
        <v>213</v>
      </c>
      <c r="G11" s="66" t="s">
        <v>214</v>
      </c>
      <c r="H11" s="65" t="s">
        <v>15</v>
      </c>
      <c r="J11" s="65"/>
      <c r="K11" s="65"/>
      <c r="L11" s="65" t="s">
        <v>13</v>
      </c>
      <c r="M11" s="65" t="s">
        <v>14</v>
      </c>
      <c r="N11" s="65" t="s">
        <v>212</v>
      </c>
      <c r="O11" s="65" t="s">
        <v>213</v>
      </c>
      <c r="P11" s="66" t="s">
        <v>214</v>
      </c>
      <c r="Q11" s="65" t="s">
        <v>15</v>
      </c>
    </row>
    <row r="12" spans="1:17" x14ac:dyDescent="0.25">
      <c r="A12" s="110" t="s">
        <v>137</v>
      </c>
      <c r="B12" s="110"/>
      <c r="C12" s="10">
        <v>6</v>
      </c>
      <c r="D12" s="54">
        <f t="shared" ref="D12:D37" si="0">E12*H12/1000</f>
        <v>0</v>
      </c>
      <c r="E12" s="67">
        <f>G12*1.07</f>
        <v>0</v>
      </c>
      <c r="F12" s="67">
        <f>G12*1.015</f>
        <v>0</v>
      </c>
      <c r="G12" s="73">
        <v>0</v>
      </c>
      <c r="H12" s="10">
        <v>0.66</v>
      </c>
      <c r="J12" s="108" t="s">
        <v>209</v>
      </c>
      <c r="K12" s="108"/>
      <c r="L12" s="10">
        <v>6</v>
      </c>
      <c r="M12" s="54">
        <f>N12*Q12/1000</f>
        <v>33.384</v>
      </c>
      <c r="N12" s="68">
        <f>P12*1.07</f>
        <v>25680</v>
      </c>
      <c r="O12" s="67">
        <v>20840</v>
      </c>
      <c r="P12" s="73">
        <v>24000</v>
      </c>
      <c r="Q12" s="15">
        <v>1.3</v>
      </c>
    </row>
    <row r="13" spans="1:17" x14ac:dyDescent="0.25">
      <c r="A13" s="109" t="s">
        <v>207</v>
      </c>
      <c r="B13" s="109"/>
      <c r="C13" s="10">
        <v>6</v>
      </c>
      <c r="D13" s="54">
        <f t="shared" si="0"/>
        <v>0</v>
      </c>
      <c r="E13" s="67">
        <f t="shared" ref="E13:E37" si="1">G13*1.07</f>
        <v>0</v>
      </c>
      <c r="F13" s="67">
        <f t="shared" ref="F13:F37" si="2">G13*1.015</f>
        <v>0</v>
      </c>
      <c r="G13" s="73">
        <v>0</v>
      </c>
      <c r="H13" s="15">
        <v>0.8</v>
      </c>
      <c r="J13" s="108" t="s">
        <v>157</v>
      </c>
      <c r="K13" s="108"/>
      <c r="L13" s="10">
        <v>6</v>
      </c>
      <c r="M13" s="54">
        <f t="shared" ref="M13:M21" si="3">N13*Q13/1000</f>
        <v>42.372</v>
      </c>
      <c r="N13" s="68">
        <f t="shared" ref="N13:N22" si="4">P13*1.07</f>
        <v>25680</v>
      </c>
      <c r="O13" s="67">
        <v>20840</v>
      </c>
      <c r="P13" s="73">
        <v>24000</v>
      </c>
      <c r="Q13" s="15">
        <v>1.65</v>
      </c>
    </row>
    <row r="14" spans="1:17" x14ac:dyDescent="0.25">
      <c r="A14" s="109" t="s">
        <v>195</v>
      </c>
      <c r="B14" s="109"/>
      <c r="C14" s="10">
        <v>6</v>
      </c>
      <c r="D14" s="54">
        <f t="shared" si="0"/>
        <v>0</v>
      </c>
      <c r="E14" s="67">
        <f t="shared" si="1"/>
        <v>0</v>
      </c>
      <c r="F14" s="67">
        <f t="shared" si="2"/>
        <v>0</v>
      </c>
      <c r="G14" s="73">
        <v>0</v>
      </c>
      <c r="H14" s="15">
        <v>1.1000000000000001</v>
      </c>
      <c r="J14" s="108" t="s">
        <v>158</v>
      </c>
      <c r="K14" s="108"/>
      <c r="L14" s="10">
        <v>6</v>
      </c>
      <c r="M14" s="54">
        <f t="shared" si="3"/>
        <v>54.153770000000002</v>
      </c>
      <c r="N14" s="68">
        <f t="shared" si="4"/>
        <v>25305.5</v>
      </c>
      <c r="O14" s="67">
        <v>20570</v>
      </c>
      <c r="P14" s="73">
        <v>23650</v>
      </c>
      <c r="Q14" s="15">
        <v>2.14</v>
      </c>
    </row>
    <row r="15" spans="1:17" x14ac:dyDescent="0.25">
      <c r="A15" s="109" t="s">
        <v>208</v>
      </c>
      <c r="B15" s="109"/>
      <c r="C15" s="10">
        <v>6</v>
      </c>
      <c r="D15" s="54">
        <f t="shared" si="0"/>
        <v>29.645</v>
      </c>
      <c r="E15" s="67">
        <v>24500</v>
      </c>
      <c r="F15" s="67">
        <f t="shared" si="2"/>
        <v>25983.999999999996</v>
      </c>
      <c r="G15" s="73">
        <v>25600</v>
      </c>
      <c r="H15" s="15">
        <v>1.21</v>
      </c>
      <c r="J15" s="108" t="s">
        <v>159</v>
      </c>
      <c r="K15" s="108"/>
      <c r="L15" s="10">
        <v>6</v>
      </c>
      <c r="M15" s="54">
        <f t="shared" si="3"/>
        <v>64.52902499999999</v>
      </c>
      <c r="N15" s="68">
        <f t="shared" si="4"/>
        <v>25305.5</v>
      </c>
      <c r="O15" s="67">
        <v>20570</v>
      </c>
      <c r="P15" s="73">
        <v>23650</v>
      </c>
      <c r="Q15" s="15">
        <v>2.5499999999999998</v>
      </c>
    </row>
    <row r="16" spans="1:17" x14ac:dyDescent="0.25">
      <c r="A16" s="109" t="s">
        <v>138</v>
      </c>
      <c r="B16" s="109"/>
      <c r="C16" s="10">
        <v>6</v>
      </c>
      <c r="D16" s="54">
        <f t="shared" si="0"/>
        <v>0</v>
      </c>
      <c r="E16" s="67">
        <f t="shared" si="1"/>
        <v>0</v>
      </c>
      <c r="F16" s="67">
        <f t="shared" si="2"/>
        <v>0</v>
      </c>
      <c r="G16" s="73">
        <v>0</v>
      </c>
      <c r="H16" s="15">
        <v>1.43</v>
      </c>
      <c r="J16" s="108" t="s">
        <v>160</v>
      </c>
      <c r="K16" s="108"/>
      <c r="L16" s="10">
        <v>6</v>
      </c>
      <c r="M16" s="54">
        <f t="shared" si="3"/>
        <v>86.038699999999992</v>
      </c>
      <c r="N16" s="68">
        <f t="shared" si="4"/>
        <v>25305.5</v>
      </c>
      <c r="O16" s="67">
        <v>20570</v>
      </c>
      <c r="P16" s="73">
        <v>23650</v>
      </c>
      <c r="Q16" s="15">
        <v>3.4</v>
      </c>
    </row>
    <row r="17" spans="1:17" x14ac:dyDescent="0.25">
      <c r="A17" s="109" t="s">
        <v>139</v>
      </c>
      <c r="B17" s="109"/>
      <c r="C17" s="10">
        <v>6</v>
      </c>
      <c r="D17" s="54">
        <f t="shared" si="0"/>
        <v>31.072800000000001</v>
      </c>
      <c r="E17" s="67">
        <f t="shared" si="1"/>
        <v>25894</v>
      </c>
      <c r="F17" s="67">
        <f t="shared" si="2"/>
        <v>24562.999999999996</v>
      </c>
      <c r="G17" s="73">
        <v>24200</v>
      </c>
      <c r="H17" s="15">
        <v>1.2</v>
      </c>
      <c r="J17" s="108" t="s">
        <v>161</v>
      </c>
      <c r="K17" s="108"/>
      <c r="L17" s="10">
        <v>6</v>
      </c>
      <c r="M17" s="54">
        <f t="shared" si="3"/>
        <v>97.426175000000001</v>
      </c>
      <c r="N17" s="68">
        <f t="shared" si="4"/>
        <v>25305.5</v>
      </c>
      <c r="O17" s="67">
        <v>20570</v>
      </c>
      <c r="P17" s="73">
        <v>23650</v>
      </c>
      <c r="Q17" s="15">
        <v>3.85</v>
      </c>
    </row>
    <row r="18" spans="1:17" x14ac:dyDescent="0.25">
      <c r="A18" s="109" t="s">
        <v>190</v>
      </c>
      <c r="B18" s="109"/>
      <c r="C18" s="10">
        <v>6</v>
      </c>
      <c r="D18" s="54">
        <f t="shared" si="0"/>
        <v>36.668900000000001</v>
      </c>
      <c r="E18" s="67">
        <f t="shared" si="1"/>
        <v>24610</v>
      </c>
      <c r="F18" s="67">
        <f t="shared" si="2"/>
        <v>23344.999999999996</v>
      </c>
      <c r="G18" s="73">
        <v>23000</v>
      </c>
      <c r="H18" s="15">
        <v>1.49</v>
      </c>
      <c r="J18" s="108" t="s">
        <v>162</v>
      </c>
      <c r="K18" s="108"/>
      <c r="L18" s="10" t="s">
        <v>18</v>
      </c>
      <c r="M18" s="54">
        <f t="shared" si="3"/>
        <v>103.75254999999999</v>
      </c>
      <c r="N18" s="68">
        <f t="shared" si="4"/>
        <v>25305.5</v>
      </c>
      <c r="O18" s="67">
        <v>20570</v>
      </c>
      <c r="P18" s="73">
        <v>23650</v>
      </c>
      <c r="Q18" s="15">
        <v>4.0999999999999996</v>
      </c>
    </row>
    <row r="19" spans="1:17" x14ac:dyDescent="0.25">
      <c r="A19" s="109" t="s">
        <v>140</v>
      </c>
      <c r="B19" s="109"/>
      <c r="C19" s="10">
        <v>6</v>
      </c>
      <c r="D19" s="54">
        <f t="shared" si="0"/>
        <v>47.251199999999997</v>
      </c>
      <c r="E19" s="67">
        <f t="shared" si="1"/>
        <v>24610</v>
      </c>
      <c r="F19" s="67">
        <f t="shared" si="2"/>
        <v>23344.999999999996</v>
      </c>
      <c r="G19" s="73">
        <v>23000</v>
      </c>
      <c r="H19" s="15">
        <v>1.92</v>
      </c>
      <c r="J19" s="108" t="s">
        <v>163</v>
      </c>
      <c r="K19" s="108"/>
      <c r="L19" s="10" t="s">
        <v>18</v>
      </c>
      <c r="M19" s="54">
        <f t="shared" si="3"/>
        <v>114.633915</v>
      </c>
      <c r="N19" s="68">
        <f t="shared" si="4"/>
        <v>25305.5</v>
      </c>
      <c r="O19" s="67">
        <v>20570</v>
      </c>
      <c r="P19" s="73">
        <v>23650</v>
      </c>
      <c r="Q19" s="15">
        <v>4.53</v>
      </c>
    </row>
    <row r="20" spans="1:17" x14ac:dyDescent="0.25">
      <c r="A20" s="109" t="s">
        <v>141</v>
      </c>
      <c r="B20" s="109"/>
      <c r="C20" s="10">
        <v>6</v>
      </c>
      <c r="D20" s="54">
        <f t="shared" si="0"/>
        <v>37.546299999999995</v>
      </c>
      <c r="E20" s="67">
        <f t="shared" si="1"/>
        <v>25894</v>
      </c>
      <c r="F20" s="67">
        <f t="shared" si="2"/>
        <v>24562.999999999996</v>
      </c>
      <c r="G20" s="73">
        <v>24200</v>
      </c>
      <c r="H20" s="15">
        <v>1.45</v>
      </c>
      <c r="J20" s="108" t="s">
        <v>164</v>
      </c>
      <c r="K20" s="108"/>
      <c r="L20" s="10" t="s">
        <v>18</v>
      </c>
      <c r="M20" s="54">
        <f t="shared" si="3"/>
        <v>159.42464999999999</v>
      </c>
      <c r="N20" s="68">
        <f t="shared" si="4"/>
        <v>25305.5</v>
      </c>
      <c r="O20" s="67">
        <v>20570</v>
      </c>
      <c r="P20" s="73">
        <v>23650</v>
      </c>
      <c r="Q20" s="15">
        <v>6.3</v>
      </c>
    </row>
    <row r="21" spans="1:17" x14ac:dyDescent="0.25">
      <c r="A21" s="109" t="s">
        <v>142</v>
      </c>
      <c r="B21" s="109"/>
      <c r="C21" s="10">
        <v>6</v>
      </c>
      <c r="D21" s="54">
        <f t="shared" si="0"/>
        <v>41.590900000000005</v>
      </c>
      <c r="E21" s="67">
        <f t="shared" si="1"/>
        <v>24610</v>
      </c>
      <c r="F21" s="67">
        <f t="shared" si="2"/>
        <v>23344.999999999996</v>
      </c>
      <c r="G21" s="73">
        <v>23000</v>
      </c>
      <c r="H21" s="15">
        <v>1.69</v>
      </c>
      <c r="J21" s="108" t="s">
        <v>165</v>
      </c>
      <c r="K21" s="108"/>
      <c r="L21" s="10" t="s">
        <v>18</v>
      </c>
      <c r="M21" s="54">
        <f t="shared" si="3"/>
        <v>197.38290000000001</v>
      </c>
      <c r="N21" s="68">
        <f t="shared" si="4"/>
        <v>25305.5</v>
      </c>
      <c r="O21" s="67">
        <v>20570</v>
      </c>
      <c r="P21" s="73">
        <v>23650</v>
      </c>
      <c r="Q21" s="15">
        <v>7.8</v>
      </c>
    </row>
    <row r="22" spans="1:17" x14ac:dyDescent="0.25">
      <c r="A22" s="109" t="s">
        <v>143</v>
      </c>
      <c r="B22" s="109"/>
      <c r="C22" s="10">
        <v>6</v>
      </c>
      <c r="D22" s="54">
        <f t="shared" si="0"/>
        <v>45.528500000000001</v>
      </c>
      <c r="E22" s="67">
        <f t="shared" si="1"/>
        <v>24610</v>
      </c>
      <c r="F22" s="67">
        <f t="shared" si="2"/>
        <v>23344.999999999996</v>
      </c>
      <c r="G22" s="73">
        <v>23000</v>
      </c>
      <c r="H22" s="15">
        <v>1.85</v>
      </c>
      <c r="J22" s="108" t="s">
        <v>166</v>
      </c>
      <c r="K22" s="108"/>
      <c r="L22" s="10" t="s">
        <v>18</v>
      </c>
      <c r="M22" s="54">
        <f t="shared" ref="M22" si="5">N22*Q22/1000</f>
        <v>353.90249999999997</v>
      </c>
      <c r="N22" s="68">
        <f t="shared" si="4"/>
        <v>26215</v>
      </c>
      <c r="O22" s="67">
        <v>21400</v>
      </c>
      <c r="P22" s="73">
        <v>24500</v>
      </c>
      <c r="Q22" s="15">
        <v>13.5</v>
      </c>
    </row>
    <row r="23" spans="1:17" ht="15.75" thickBot="1" x14ac:dyDescent="0.3">
      <c r="A23" s="109" t="s">
        <v>144</v>
      </c>
      <c r="B23" s="109"/>
      <c r="C23" s="10">
        <v>6</v>
      </c>
      <c r="D23" s="54">
        <f t="shared" si="0"/>
        <v>41.430399999999999</v>
      </c>
      <c r="E23" s="67">
        <f t="shared" si="1"/>
        <v>25894</v>
      </c>
      <c r="F23" s="67">
        <f t="shared" si="2"/>
        <v>24562.999999999996</v>
      </c>
      <c r="G23" s="73">
        <v>24200</v>
      </c>
      <c r="H23" s="15">
        <v>1.6</v>
      </c>
      <c r="J23" s="108"/>
      <c r="K23" s="108"/>
      <c r="L23" s="10"/>
      <c r="M23" s="28"/>
      <c r="N23" s="13"/>
      <c r="O23" s="11"/>
      <c r="P23" s="12"/>
      <c r="Q23" s="15"/>
    </row>
    <row r="24" spans="1:17" x14ac:dyDescent="0.25">
      <c r="A24" s="109" t="s">
        <v>145</v>
      </c>
      <c r="B24" s="109"/>
      <c r="C24" s="10">
        <v>6</v>
      </c>
      <c r="D24" s="54">
        <f t="shared" si="0"/>
        <v>50.2044</v>
      </c>
      <c r="E24" s="67">
        <f t="shared" si="1"/>
        <v>24610</v>
      </c>
      <c r="F24" s="67">
        <f t="shared" si="2"/>
        <v>23344.999999999996</v>
      </c>
      <c r="G24" s="73">
        <v>23000</v>
      </c>
      <c r="H24" s="15">
        <v>2.04</v>
      </c>
      <c r="J24" s="138" t="s">
        <v>7</v>
      </c>
      <c r="K24" s="139"/>
      <c r="L24" s="138" t="s">
        <v>167</v>
      </c>
      <c r="M24" s="139"/>
      <c r="N24" s="139"/>
      <c r="O24" s="139"/>
      <c r="P24" s="140"/>
      <c r="Q24" s="50" t="s">
        <v>186</v>
      </c>
    </row>
    <row r="25" spans="1:17" x14ac:dyDescent="0.25">
      <c r="A25" s="109" t="s">
        <v>146</v>
      </c>
      <c r="B25" s="109"/>
      <c r="C25" s="10">
        <v>6</v>
      </c>
      <c r="D25" s="54">
        <f t="shared" si="0"/>
        <v>49.716479999999997</v>
      </c>
      <c r="E25" s="67">
        <f t="shared" si="1"/>
        <v>25894</v>
      </c>
      <c r="F25" s="67">
        <f t="shared" si="2"/>
        <v>24562.999999999996</v>
      </c>
      <c r="G25" s="73">
        <v>24200</v>
      </c>
      <c r="H25" s="15">
        <v>1.92</v>
      </c>
      <c r="J25" s="141" t="s">
        <v>168</v>
      </c>
      <c r="K25" s="141"/>
      <c r="L25" s="136">
        <v>13</v>
      </c>
      <c r="M25" s="136"/>
      <c r="N25" s="137"/>
      <c r="O25" s="137"/>
      <c r="P25" s="137"/>
      <c r="Q25" s="137"/>
    </row>
    <row r="26" spans="1:17" x14ac:dyDescent="0.25">
      <c r="A26" s="109" t="s">
        <v>147</v>
      </c>
      <c r="B26" s="109"/>
      <c r="C26" s="10">
        <v>6</v>
      </c>
      <c r="D26" s="54">
        <f t="shared" si="0"/>
        <v>56.8491</v>
      </c>
      <c r="E26" s="67">
        <f t="shared" si="1"/>
        <v>24610</v>
      </c>
      <c r="F26" s="67">
        <f t="shared" si="2"/>
        <v>23344.999999999996</v>
      </c>
      <c r="G26" s="73">
        <v>23000</v>
      </c>
      <c r="H26" s="15">
        <v>2.31</v>
      </c>
      <c r="J26" s="141" t="s">
        <v>171</v>
      </c>
      <c r="K26" s="141"/>
      <c r="L26" s="136">
        <v>16</v>
      </c>
      <c r="M26" s="136"/>
      <c r="N26" s="137"/>
      <c r="O26" s="137"/>
      <c r="P26" s="137"/>
      <c r="Q26" s="137"/>
    </row>
    <row r="27" spans="1:17" x14ac:dyDescent="0.25">
      <c r="A27" s="109" t="s">
        <v>148</v>
      </c>
      <c r="B27" s="109"/>
      <c r="C27" s="10">
        <v>6</v>
      </c>
      <c r="D27" s="54">
        <f t="shared" si="0"/>
        <v>62.862499999999997</v>
      </c>
      <c r="E27" s="67">
        <f t="shared" si="1"/>
        <v>25145</v>
      </c>
      <c r="F27" s="67">
        <f t="shared" si="2"/>
        <v>23852.499999999996</v>
      </c>
      <c r="G27" s="73">
        <v>23500</v>
      </c>
      <c r="H27" s="15">
        <v>2.5</v>
      </c>
      <c r="J27" s="141" t="s">
        <v>173</v>
      </c>
      <c r="K27" s="141"/>
      <c r="L27" s="136">
        <v>18</v>
      </c>
      <c r="M27" s="136"/>
      <c r="N27" s="137"/>
      <c r="O27" s="137"/>
      <c r="P27" s="137"/>
      <c r="Q27" s="137"/>
    </row>
    <row r="28" spans="1:17" x14ac:dyDescent="0.25">
      <c r="A28" s="109" t="s">
        <v>149</v>
      </c>
      <c r="B28" s="109"/>
      <c r="C28" s="10">
        <v>6</v>
      </c>
      <c r="D28" s="54">
        <f t="shared" si="0"/>
        <v>86.135000000000005</v>
      </c>
      <c r="E28" s="67">
        <f t="shared" si="1"/>
        <v>24610</v>
      </c>
      <c r="F28" s="67">
        <f t="shared" si="2"/>
        <v>23344.999999999996</v>
      </c>
      <c r="G28" s="73">
        <v>23000</v>
      </c>
      <c r="H28" s="15">
        <v>3.5</v>
      </c>
      <c r="J28" s="141" t="s">
        <v>175</v>
      </c>
      <c r="K28" s="141"/>
      <c r="L28" s="136">
        <v>0</v>
      </c>
      <c r="M28" s="136"/>
      <c r="N28" s="137"/>
      <c r="O28" s="137"/>
      <c r="P28" s="137"/>
      <c r="Q28" s="137"/>
    </row>
    <row r="29" spans="1:17" x14ac:dyDescent="0.25">
      <c r="A29" s="109" t="s">
        <v>150</v>
      </c>
      <c r="B29" s="109"/>
      <c r="C29" s="10">
        <v>6</v>
      </c>
      <c r="D29" s="54">
        <f t="shared" si="0"/>
        <v>57.095199999999998</v>
      </c>
      <c r="E29" s="67">
        <f t="shared" si="1"/>
        <v>24610</v>
      </c>
      <c r="F29" s="67">
        <f t="shared" si="2"/>
        <v>23344.999999999996</v>
      </c>
      <c r="G29" s="73">
        <v>23000</v>
      </c>
      <c r="H29" s="15">
        <v>2.3199999999999998</v>
      </c>
      <c r="J29" s="141" t="s">
        <v>177</v>
      </c>
      <c r="K29" s="141"/>
      <c r="L29" s="136">
        <v>32</v>
      </c>
      <c r="M29" s="136"/>
      <c r="N29" s="137"/>
      <c r="O29" s="137"/>
      <c r="P29" s="137"/>
      <c r="Q29" s="137"/>
    </row>
    <row r="30" spans="1:17" x14ac:dyDescent="0.25">
      <c r="A30" s="109" t="s">
        <v>188</v>
      </c>
      <c r="B30" s="109"/>
      <c r="C30" s="10">
        <v>6</v>
      </c>
      <c r="D30" s="54">
        <f t="shared" si="0"/>
        <v>76.290999999999997</v>
      </c>
      <c r="E30" s="67">
        <f t="shared" si="1"/>
        <v>24610</v>
      </c>
      <c r="F30" s="67">
        <f t="shared" si="2"/>
        <v>23344.999999999996</v>
      </c>
      <c r="G30" s="73">
        <v>23000</v>
      </c>
      <c r="H30" s="15">
        <v>3.1</v>
      </c>
      <c r="J30" s="141" t="s">
        <v>179</v>
      </c>
      <c r="K30" s="141"/>
      <c r="L30" s="136">
        <v>34</v>
      </c>
      <c r="M30" s="136"/>
      <c r="N30" s="137"/>
      <c r="O30" s="137"/>
      <c r="P30" s="137"/>
      <c r="Q30" s="137"/>
    </row>
    <row r="31" spans="1:17" x14ac:dyDescent="0.25">
      <c r="A31" s="109" t="s">
        <v>151</v>
      </c>
      <c r="B31" s="109"/>
      <c r="C31" s="10">
        <v>6</v>
      </c>
      <c r="D31" s="54">
        <f t="shared" si="0"/>
        <v>76.290999999999997</v>
      </c>
      <c r="E31" s="67">
        <f t="shared" si="1"/>
        <v>24610</v>
      </c>
      <c r="F31" s="67">
        <f t="shared" si="2"/>
        <v>23344.999999999996</v>
      </c>
      <c r="G31" s="73">
        <v>23000</v>
      </c>
      <c r="H31" s="15">
        <v>3.1</v>
      </c>
      <c r="J31" s="141" t="s">
        <v>181</v>
      </c>
      <c r="K31" s="141"/>
      <c r="L31" s="136">
        <v>60</v>
      </c>
      <c r="M31" s="136"/>
      <c r="N31" s="137"/>
      <c r="O31" s="137"/>
      <c r="P31" s="137"/>
      <c r="Q31" s="137"/>
    </row>
    <row r="32" spans="1:17" x14ac:dyDescent="0.25">
      <c r="A32" s="109" t="s">
        <v>152</v>
      </c>
      <c r="B32" s="109"/>
      <c r="C32" s="10">
        <v>6</v>
      </c>
      <c r="D32" s="54">
        <f t="shared" si="0"/>
        <v>91.057000000000002</v>
      </c>
      <c r="E32" s="67">
        <f t="shared" si="1"/>
        <v>24610</v>
      </c>
      <c r="F32" s="67">
        <f t="shared" si="2"/>
        <v>23344.999999999996</v>
      </c>
      <c r="G32" s="73">
        <v>23000</v>
      </c>
      <c r="H32" s="15">
        <v>3.7</v>
      </c>
      <c r="J32" s="141" t="s">
        <v>183</v>
      </c>
      <c r="K32" s="141"/>
      <c r="L32" s="136">
        <v>0</v>
      </c>
      <c r="M32" s="136"/>
      <c r="N32" s="137"/>
      <c r="O32" s="137"/>
      <c r="P32" s="137"/>
      <c r="Q32" s="137"/>
    </row>
    <row r="33" spans="1:17" x14ac:dyDescent="0.25">
      <c r="A33" s="109" t="s">
        <v>189</v>
      </c>
      <c r="B33" s="109"/>
      <c r="C33" s="10">
        <v>12</v>
      </c>
      <c r="D33" s="54">
        <f t="shared" si="0"/>
        <v>124.2163</v>
      </c>
      <c r="E33" s="67">
        <f t="shared" si="1"/>
        <v>25145</v>
      </c>
      <c r="F33" s="67">
        <f t="shared" si="2"/>
        <v>23852.499999999996</v>
      </c>
      <c r="G33" s="73">
        <v>23500</v>
      </c>
      <c r="H33" s="15">
        <v>4.9400000000000004</v>
      </c>
      <c r="J33" s="137" t="s">
        <v>184</v>
      </c>
      <c r="K33" s="137"/>
      <c r="L33" s="136">
        <v>137</v>
      </c>
      <c r="M33" s="136"/>
      <c r="N33" s="137"/>
      <c r="O33" s="137"/>
      <c r="P33" s="137"/>
      <c r="Q33" s="137"/>
    </row>
    <row r="34" spans="1:17" x14ac:dyDescent="0.25">
      <c r="A34" s="109" t="s">
        <v>153</v>
      </c>
      <c r="B34" s="109"/>
      <c r="C34" s="10">
        <v>12</v>
      </c>
      <c r="D34" s="54">
        <f t="shared" si="0"/>
        <v>188.58750000000001</v>
      </c>
      <c r="E34" s="67">
        <f t="shared" si="1"/>
        <v>25145</v>
      </c>
      <c r="F34" s="67">
        <f t="shared" si="2"/>
        <v>23852.499999999996</v>
      </c>
      <c r="G34" s="73">
        <v>23500</v>
      </c>
      <c r="H34" s="15">
        <v>7.5</v>
      </c>
      <c r="J34" s="137" t="s">
        <v>185</v>
      </c>
      <c r="K34" s="137"/>
      <c r="L34" s="136">
        <v>0</v>
      </c>
      <c r="M34" s="136"/>
      <c r="N34" s="137"/>
      <c r="O34" s="137"/>
      <c r="P34" s="137"/>
      <c r="Q34" s="137"/>
    </row>
    <row r="35" spans="1:17" x14ac:dyDescent="0.25">
      <c r="A35" s="109" t="s">
        <v>154</v>
      </c>
      <c r="B35" s="109"/>
      <c r="C35" s="10">
        <v>12</v>
      </c>
      <c r="D35" s="54">
        <f t="shared" si="0"/>
        <v>170.98599999999999</v>
      </c>
      <c r="E35" s="67">
        <f t="shared" si="1"/>
        <v>25145</v>
      </c>
      <c r="F35" s="67">
        <f t="shared" si="2"/>
        <v>23852.499999999996</v>
      </c>
      <c r="G35" s="73">
        <v>23500</v>
      </c>
      <c r="H35" s="15">
        <v>6.8</v>
      </c>
      <c r="J35" s="135"/>
      <c r="K35" s="135"/>
    </row>
    <row r="36" spans="1:17" x14ac:dyDescent="0.25">
      <c r="A36" s="109" t="s">
        <v>155</v>
      </c>
      <c r="B36" s="109"/>
      <c r="C36" s="10">
        <v>12</v>
      </c>
      <c r="D36" s="54">
        <f t="shared" si="0"/>
        <v>187.33025000000001</v>
      </c>
      <c r="E36" s="67">
        <f t="shared" si="1"/>
        <v>25145</v>
      </c>
      <c r="F36" s="67">
        <f t="shared" si="2"/>
        <v>23852.499999999996</v>
      </c>
      <c r="G36" s="73">
        <v>23500</v>
      </c>
      <c r="H36" s="15">
        <v>7.45</v>
      </c>
    </row>
    <row r="37" spans="1:17" x14ac:dyDescent="0.25">
      <c r="A37" s="109" t="s">
        <v>156</v>
      </c>
      <c r="B37" s="109"/>
      <c r="C37" s="10">
        <v>12</v>
      </c>
      <c r="D37" s="54">
        <f t="shared" si="0"/>
        <v>238.8775</v>
      </c>
      <c r="E37" s="67">
        <f t="shared" si="1"/>
        <v>25145</v>
      </c>
      <c r="F37" s="67">
        <f t="shared" si="2"/>
        <v>23852.499999999996</v>
      </c>
      <c r="G37" s="73">
        <v>23500</v>
      </c>
      <c r="H37" s="15">
        <v>9.5</v>
      </c>
    </row>
    <row r="38" spans="1:17" s="80" customFormat="1" x14ac:dyDescent="0.25">
      <c r="A38" s="109" t="s">
        <v>222</v>
      </c>
      <c r="B38" s="109"/>
      <c r="C38" s="10">
        <v>6</v>
      </c>
      <c r="D38" s="54">
        <f t="shared" ref="D38" si="6">E38*H38/1000</f>
        <v>111.38700000000001</v>
      </c>
      <c r="E38" s="67">
        <f t="shared" ref="E38" si="7">G38*1.07</f>
        <v>32100.000000000004</v>
      </c>
      <c r="F38" s="67">
        <f t="shared" ref="F38" si="8">G38*1.015</f>
        <v>30449.999999999996</v>
      </c>
      <c r="G38" s="73">
        <v>30000</v>
      </c>
      <c r="H38" s="15">
        <v>3.47</v>
      </c>
    </row>
    <row r="39" spans="1:17" s="80" customFormat="1" x14ac:dyDescent="0.25">
      <c r="A39" s="134" t="s">
        <v>216</v>
      </c>
      <c r="B39" s="134"/>
      <c r="C39" s="134"/>
      <c r="D39" s="134"/>
      <c r="E39" s="134"/>
      <c r="F39" s="134"/>
      <c r="G39" s="134"/>
      <c r="H39" s="134"/>
    </row>
    <row r="40" spans="1:17" ht="15.75" x14ac:dyDescent="0.25">
      <c r="A40" s="109" t="s">
        <v>217</v>
      </c>
      <c r="B40" s="109"/>
      <c r="C40" s="82">
        <v>6</v>
      </c>
      <c r="D40" s="84">
        <f>E40*H40/1000</f>
        <v>35.31</v>
      </c>
      <c r="E40" s="82">
        <f>G40*1.07</f>
        <v>35310</v>
      </c>
      <c r="F40" s="82">
        <f>G40*1.015</f>
        <v>33495</v>
      </c>
      <c r="G40" s="83">
        <v>33000</v>
      </c>
      <c r="H40" s="15">
        <v>1</v>
      </c>
    </row>
    <row r="41" spans="1:17" ht="15.75" x14ac:dyDescent="0.25">
      <c r="A41" s="133" t="s">
        <v>218</v>
      </c>
      <c r="B41" s="133"/>
      <c r="C41" s="82">
        <v>6</v>
      </c>
      <c r="D41" s="84">
        <f t="shared" ref="D41:D45" si="9">E41*H41/1000</f>
        <v>40.959600000000002</v>
      </c>
      <c r="E41" s="82">
        <f t="shared" ref="E41:E45" si="10">G41*1.07</f>
        <v>35310</v>
      </c>
      <c r="F41" s="82">
        <f t="shared" ref="F41:F45" si="11">G41*1.015</f>
        <v>33495</v>
      </c>
      <c r="G41" s="15">
        <v>33000</v>
      </c>
      <c r="H41" s="81">
        <v>1.1599999999999999</v>
      </c>
    </row>
    <row r="42" spans="1:17" ht="15.75" x14ac:dyDescent="0.25">
      <c r="A42" s="133" t="s">
        <v>142</v>
      </c>
      <c r="B42" s="133"/>
      <c r="C42" s="82">
        <v>6</v>
      </c>
      <c r="D42" s="84">
        <f t="shared" si="9"/>
        <v>58.967699999999994</v>
      </c>
      <c r="E42" s="82">
        <f t="shared" si="10"/>
        <v>35310</v>
      </c>
      <c r="F42" s="82">
        <f t="shared" si="11"/>
        <v>33495</v>
      </c>
      <c r="G42" s="15">
        <v>33000</v>
      </c>
      <c r="H42" s="81">
        <v>1.67</v>
      </c>
    </row>
    <row r="43" spans="1:17" ht="15.75" x14ac:dyDescent="0.25">
      <c r="A43" s="133" t="s">
        <v>219</v>
      </c>
      <c r="B43" s="133"/>
      <c r="C43" s="82">
        <v>6</v>
      </c>
      <c r="D43" s="84">
        <f t="shared" si="9"/>
        <v>77.682000000000002</v>
      </c>
      <c r="E43" s="82">
        <f t="shared" si="10"/>
        <v>35310</v>
      </c>
      <c r="F43" s="82">
        <f t="shared" si="11"/>
        <v>33495</v>
      </c>
      <c r="G43" s="15">
        <v>33000</v>
      </c>
      <c r="H43" s="81">
        <v>2.2000000000000002</v>
      </c>
    </row>
    <row r="44" spans="1:17" ht="15.75" x14ac:dyDescent="0.25">
      <c r="A44" s="133" t="s">
        <v>220</v>
      </c>
      <c r="B44" s="133"/>
      <c r="C44" s="82">
        <v>6</v>
      </c>
      <c r="D44" s="84">
        <f t="shared" si="9"/>
        <v>68.148300000000006</v>
      </c>
      <c r="E44" s="82">
        <f t="shared" si="10"/>
        <v>35310</v>
      </c>
      <c r="F44" s="82">
        <f t="shared" si="11"/>
        <v>33495</v>
      </c>
      <c r="G44" s="15">
        <v>33000</v>
      </c>
      <c r="H44" s="81">
        <v>1.93</v>
      </c>
    </row>
    <row r="45" spans="1:17" ht="15.75" x14ac:dyDescent="0.25">
      <c r="A45" s="133" t="s">
        <v>221</v>
      </c>
      <c r="B45" s="133"/>
      <c r="C45" s="82">
        <v>6</v>
      </c>
      <c r="D45" s="84">
        <f t="shared" si="9"/>
        <v>131.7063</v>
      </c>
      <c r="E45" s="82">
        <f t="shared" si="10"/>
        <v>35310</v>
      </c>
      <c r="F45" s="82">
        <f t="shared" si="11"/>
        <v>33495</v>
      </c>
      <c r="G45" s="15">
        <v>33000</v>
      </c>
      <c r="H45" s="81">
        <v>3.73</v>
      </c>
    </row>
  </sheetData>
  <mergeCells count="84">
    <mergeCell ref="E2:I2"/>
    <mergeCell ref="E3:I3"/>
    <mergeCell ref="E4:I4"/>
    <mergeCell ref="E5:I5"/>
    <mergeCell ref="A10:B10"/>
    <mergeCell ref="D10:G10"/>
    <mergeCell ref="A8:C8"/>
    <mergeCell ref="E6:I6"/>
    <mergeCell ref="E7:I7"/>
    <mergeCell ref="J10:K10"/>
    <mergeCell ref="M10:P10"/>
    <mergeCell ref="N3:Q4"/>
    <mergeCell ref="N5:Q6"/>
    <mergeCell ref="N7:Q8"/>
    <mergeCell ref="A14:B14"/>
    <mergeCell ref="J14:K14"/>
    <mergeCell ref="A11:B11"/>
    <mergeCell ref="A12:B12"/>
    <mergeCell ref="J12:K12"/>
    <mergeCell ref="A13:B13"/>
    <mergeCell ref="J13:K13"/>
    <mergeCell ref="A29:B29"/>
    <mergeCell ref="A30:B30"/>
    <mergeCell ref="A31:B31"/>
    <mergeCell ref="A26:B26"/>
    <mergeCell ref="A27:B27"/>
    <mergeCell ref="A28:B28"/>
    <mergeCell ref="A35:B35"/>
    <mergeCell ref="A36:B36"/>
    <mergeCell ref="A37:B37"/>
    <mergeCell ref="A32:B32"/>
    <mergeCell ref="A33:B33"/>
    <mergeCell ref="A34:B34"/>
    <mergeCell ref="A25:B25"/>
    <mergeCell ref="J15:K15"/>
    <mergeCell ref="J16:K16"/>
    <mergeCell ref="J17:K17"/>
    <mergeCell ref="J18:K18"/>
    <mergeCell ref="J19:K19"/>
    <mergeCell ref="A23:B23"/>
    <mergeCell ref="A24:B24"/>
    <mergeCell ref="A20:B20"/>
    <mergeCell ref="A21:B21"/>
    <mergeCell ref="A22:B22"/>
    <mergeCell ref="A17:B17"/>
    <mergeCell ref="A19:B19"/>
    <mergeCell ref="J20:K20"/>
    <mergeCell ref="J21:K21"/>
    <mergeCell ref="J22:K22"/>
    <mergeCell ref="J23:K23"/>
    <mergeCell ref="A15:B15"/>
    <mergeCell ref="A16:B16"/>
    <mergeCell ref="A18:B18"/>
    <mergeCell ref="J24:K24"/>
    <mergeCell ref="L24:P24"/>
    <mergeCell ref="J32:K32"/>
    <mergeCell ref="J33:K33"/>
    <mergeCell ref="J34:K34"/>
    <mergeCell ref="L25:Q25"/>
    <mergeCell ref="L26:Q26"/>
    <mergeCell ref="L27:Q27"/>
    <mergeCell ref="L28:Q28"/>
    <mergeCell ref="J31:K31"/>
    <mergeCell ref="J25:K25"/>
    <mergeCell ref="J26:K26"/>
    <mergeCell ref="J27:K27"/>
    <mergeCell ref="J28:K28"/>
    <mergeCell ref="J29:K29"/>
    <mergeCell ref="J30:K30"/>
    <mergeCell ref="J35:K35"/>
    <mergeCell ref="L33:Q33"/>
    <mergeCell ref="L34:Q34"/>
    <mergeCell ref="L29:Q29"/>
    <mergeCell ref="L30:Q30"/>
    <mergeCell ref="L31:Q31"/>
    <mergeCell ref="L32:Q32"/>
    <mergeCell ref="A44:B44"/>
    <mergeCell ref="A45:B45"/>
    <mergeCell ref="A38:B38"/>
    <mergeCell ref="A40:B40"/>
    <mergeCell ref="A39:H39"/>
    <mergeCell ref="A41:B41"/>
    <mergeCell ref="A42:B42"/>
    <mergeCell ref="A43:B43"/>
  </mergeCells>
  <phoneticPr fontId="13" type="noConversion"/>
  <hyperlinks>
    <hyperlink ref="K7" r:id="rId1"/>
    <hyperlink ref="E8" r:id="rId2" display="mailto:alfa-metall-kom@mail.ru"/>
  </hyperlinks>
  <pageMargins left="0" right="0" top="0" bottom="0" header="0" footer="0"/>
  <pageSetup paperSize="9" scale="56" orientation="portrait" verticalDpi="0" r:id="rId3"/>
  <colBreaks count="1" manualBreakCount="1">
    <brk id="17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workbookViewId="0">
      <selection activeCell="J14" sqref="J14"/>
    </sheetView>
  </sheetViews>
  <sheetFormatPr defaultRowHeight="15" x14ac:dyDescent="0.25"/>
  <sheetData>
    <row r="1" spans="1:16" ht="16.5" thickBot="1" x14ac:dyDescent="0.3">
      <c r="A1" s="151" t="s">
        <v>108</v>
      </c>
      <c r="B1" s="155"/>
      <c r="C1" s="155"/>
      <c r="D1" s="153"/>
      <c r="E1" s="153"/>
      <c r="F1" s="155"/>
      <c r="G1" s="155"/>
      <c r="H1" s="154"/>
    </row>
    <row r="2" spans="1:16" ht="15.75" x14ac:dyDescent="0.25">
      <c r="A2" s="42" t="s">
        <v>109</v>
      </c>
      <c r="B2" s="43">
        <v>34900</v>
      </c>
      <c r="C2" s="44">
        <f t="shared" ref="C2:C10" si="0">B2*H2/1000</f>
        <v>47.463999999999999</v>
      </c>
      <c r="D2" s="43">
        <f t="shared" ref="D2:D10" si="1">B2+(B2*2%)</f>
        <v>35598</v>
      </c>
      <c r="E2" s="44">
        <f t="shared" ref="E2:E10" si="2">(D2/1000)*H2</f>
        <v>48.41328</v>
      </c>
      <c r="F2" s="43">
        <f t="shared" ref="F2:F10" si="3">B2+(B2*4%)</f>
        <v>36296</v>
      </c>
      <c r="G2" s="44">
        <f t="shared" ref="G2:G10" si="4">F2/1000*H2</f>
        <v>49.362560000000002</v>
      </c>
      <c r="H2" s="29">
        <v>1.36</v>
      </c>
    </row>
    <row r="3" spans="1:16" ht="15.75" x14ac:dyDescent="0.25">
      <c r="A3" s="42" t="s">
        <v>110</v>
      </c>
      <c r="B3" s="45">
        <v>34900</v>
      </c>
      <c r="C3" s="46">
        <f t="shared" si="0"/>
        <v>69.8</v>
      </c>
      <c r="D3" s="45">
        <f t="shared" si="1"/>
        <v>35598</v>
      </c>
      <c r="E3" s="46">
        <f t="shared" si="2"/>
        <v>71.195999999999998</v>
      </c>
      <c r="F3" s="45">
        <f t="shared" si="3"/>
        <v>36296</v>
      </c>
      <c r="G3" s="46">
        <f t="shared" si="4"/>
        <v>72.591999999999999</v>
      </c>
      <c r="H3" s="29">
        <v>2</v>
      </c>
    </row>
    <row r="4" spans="1:16" ht="15.75" x14ac:dyDescent="0.25">
      <c r="A4" s="42" t="s">
        <v>111</v>
      </c>
      <c r="B4" s="45">
        <v>32500</v>
      </c>
      <c r="C4" s="46">
        <f t="shared" si="0"/>
        <v>81.25</v>
      </c>
      <c r="D4" s="45">
        <f t="shared" si="1"/>
        <v>33150</v>
      </c>
      <c r="E4" s="46">
        <f t="shared" si="2"/>
        <v>82.875</v>
      </c>
      <c r="F4" s="45">
        <f t="shared" si="3"/>
        <v>33800</v>
      </c>
      <c r="G4" s="46">
        <f t="shared" si="4"/>
        <v>84.5</v>
      </c>
      <c r="H4" s="29">
        <v>2.5</v>
      </c>
    </row>
    <row r="5" spans="1:16" ht="15.75" x14ac:dyDescent="0.25">
      <c r="A5" s="42" t="s">
        <v>112</v>
      </c>
      <c r="B5" s="45">
        <v>0</v>
      </c>
      <c r="C5" s="46">
        <f t="shared" si="0"/>
        <v>0</v>
      </c>
      <c r="D5" s="45">
        <f t="shared" si="1"/>
        <v>0</v>
      </c>
      <c r="E5" s="46">
        <f t="shared" si="2"/>
        <v>0</v>
      </c>
      <c r="F5" s="45">
        <f t="shared" si="3"/>
        <v>0</v>
      </c>
      <c r="G5" s="46">
        <f t="shared" si="4"/>
        <v>0</v>
      </c>
      <c r="H5" s="29">
        <v>3.36</v>
      </c>
    </row>
    <row r="6" spans="1:16" ht="15.75" x14ac:dyDescent="0.25">
      <c r="A6" s="42" t="s">
        <v>113</v>
      </c>
      <c r="B6" s="45">
        <v>28150</v>
      </c>
      <c r="C6" s="46">
        <f t="shared" si="0"/>
        <v>102.7475</v>
      </c>
      <c r="D6" s="45">
        <f t="shared" si="1"/>
        <v>28713</v>
      </c>
      <c r="E6" s="46">
        <f t="shared" si="2"/>
        <v>104.80245000000001</v>
      </c>
      <c r="F6" s="45">
        <f t="shared" si="3"/>
        <v>29276</v>
      </c>
      <c r="G6" s="46">
        <f t="shared" si="4"/>
        <v>106.8574</v>
      </c>
      <c r="H6" s="29">
        <v>3.65</v>
      </c>
    </row>
    <row r="7" spans="1:16" ht="15.75" x14ac:dyDescent="0.25">
      <c r="A7" s="42" t="s">
        <v>114</v>
      </c>
      <c r="B7" s="45">
        <v>0</v>
      </c>
      <c r="C7" s="46">
        <f t="shared" si="0"/>
        <v>0</v>
      </c>
      <c r="D7" s="45">
        <f t="shared" si="1"/>
        <v>0</v>
      </c>
      <c r="E7" s="46">
        <f t="shared" si="2"/>
        <v>0</v>
      </c>
      <c r="F7" s="45">
        <f t="shared" si="3"/>
        <v>0</v>
      </c>
      <c r="G7" s="46">
        <f t="shared" si="4"/>
        <v>0</v>
      </c>
      <c r="H7" s="29">
        <v>4.96</v>
      </c>
    </row>
    <row r="8" spans="1:16" ht="15.75" x14ac:dyDescent="0.25">
      <c r="A8" s="42" t="s">
        <v>115</v>
      </c>
      <c r="B8" s="45">
        <v>32500</v>
      </c>
      <c r="C8" s="46">
        <f t="shared" si="0"/>
        <v>202.8</v>
      </c>
      <c r="D8" s="45">
        <f t="shared" si="1"/>
        <v>33150</v>
      </c>
      <c r="E8" s="46">
        <f t="shared" si="2"/>
        <v>206.85599999999999</v>
      </c>
      <c r="F8" s="45">
        <f t="shared" si="3"/>
        <v>33800</v>
      </c>
      <c r="G8" s="46">
        <f t="shared" si="4"/>
        <v>210.91199999999998</v>
      </c>
      <c r="H8" s="29">
        <v>6.24</v>
      </c>
    </row>
    <row r="9" spans="1:16" ht="15.75" x14ac:dyDescent="0.25">
      <c r="A9" s="42" t="s">
        <v>116</v>
      </c>
      <c r="B9" s="45">
        <v>0</v>
      </c>
      <c r="C9" s="46">
        <f t="shared" si="0"/>
        <v>0</v>
      </c>
      <c r="D9" s="45">
        <f t="shared" si="1"/>
        <v>0</v>
      </c>
      <c r="E9" s="46">
        <f t="shared" si="2"/>
        <v>0</v>
      </c>
      <c r="F9" s="45">
        <f t="shared" si="3"/>
        <v>0</v>
      </c>
      <c r="G9" s="46">
        <f t="shared" si="4"/>
        <v>0</v>
      </c>
      <c r="H9" s="29">
        <v>7.1</v>
      </c>
    </row>
    <row r="10" spans="1:16" ht="15.75" x14ac:dyDescent="0.25">
      <c r="A10" s="42" t="s">
        <v>117</v>
      </c>
      <c r="B10" s="45">
        <v>32500</v>
      </c>
      <c r="C10" s="46">
        <f t="shared" si="0"/>
        <v>292.5</v>
      </c>
      <c r="D10" s="45">
        <f t="shared" si="1"/>
        <v>33150</v>
      </c>
      <c r="E10" s="46">
        <f t="shared" si="2"/>
        <v>298.34999999999997</v>
      </c>
      <c r="F10" s="45">
        <f t="shared" si="3"/>
        <v>33800</v>
      </c>
      <c r="G10" s="46">
        <f t="shared" si="4"/>
        <v>304.2</v>
      </c>
      <c r="H10" s="29">
        <v>9</v>
      </c>
    </row>
    <row r="16" spans="1:16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ht="15.75" x14ac:dyDescent="0.25">
      <c r="C17" s="2"/>
      <c r="D17" s="151" t="s">
        <v>167</v>
      </c>
      <c r="E17" s="152"/>
      <c r="F17" s="152"/>
      <c r="G17" s="153"/>
      <c r="H17" s="153"/>
      <c r="I17" s="152"/>
      <c r="J17" s="152"/>
      <c r="K17" s="154"/>
      <c r="L17" s="2"/>
      <c r="M17" s="2"/>
      <c r="N17" s="2"/>
      <c r="O17" s="2"/>
      <c r="P17" s="2"/>
    </row>
    <row r="18" spans="3:16" ht="15.75" x14ac:dyDescent="0.25">
      <c r="C18" s="2"/>
      <c r="D18" s="48" t="s">
        <v>168</v>
      </c>
      <c r="E18" s="151" t="s">
        <v>169</v>
      </c>
      <c r="F18" s="153"/>
      <c r="G18" s="153"/>
      <c r="H18" s="153"/>
      <c r="I18" s="153"/>
      <c r="J18" s="154"/>
      <c r="K18" s="29" t="s">
        <v>170</v>
      </c>
      <c r="L18" s="2"/>
      <c r="M18" s="2"/>
      <c r="N18" s="2"/>
      <c r="O18" s="2"/>
      <c r="P18" s="2"/>
    </row>
    <row r="19" spans="3:16" ht="15.75" x14ac:dyDescent="0.25">
      <c r="C19" s="2"/>
      <c r="D19" s="48" t="s">
        <v>171</v>
      </c>
      <c r="E19" s="151" t="s">
        <v>172</v>
      </c>
      <c r="F19" s="153"/>
      <c r="G19" s="153"/>
      <c r="H19" s="153"/>
      <c r="I19" s="153"/>
      <c r="J19" s="154"/>
      <c r="K19" s="29" t="s">
        <v>170</v>
      </c>
    </row>
    <row r="20" spans="3:16" ht="15.75" x14ac:dyDescent="0.25">
      <c r="C20" s="2"/>
      <c r="D20" s="48" t="s">
        <v>173</v>
      </c>
      <c r="E20" s="151" t="s">
        <v>174</v>
      </c>
      <c r="F20" s="153"/>
      <c r="G20" s="153"/>
      <c r="H20" s="153"/>
      <c r="I20" s="153"/>
      <c r="J20" s="154"/>
      <c r="K20" s="29" t="s">
        <v>170</v>
      </c>
    </row>
    <row r="21" spans="3:16" ht="15.75" x14ac:dyDescent="0.25">
      <c r="C21" s="2"/>
      <c r="D21" s="48" t="s">
        <v>175</v>
      </c>
      <c r="E21" s="151" t="s">
        <v>176</v>
      </c>
      <c r="F21" s="153"/>
      <c r="G21" s="153"/>
      <c r="H21" s="153"/>
      <c r="I21" s="153"/>
      <c r="J21" s="154"/>
      <c r="K21" s="29" t="s">
        <v>170</v>
      </c>
    </row>
    <row r="22" spans="3:16" ht="15.75" x14ac:dyDescent="0.25">
      <c r="C22" s="2"/>
      <c r="D22" s="48" t="s">
        <v>177</v>
      </c>
      <c r="E22" s="151" t="s">
        <v>178</v>
      </c>
      <c r="F22" s="153"/>
      <c r="G22" s="153"/>
      <c r="H22" s="153"/>
      <c r="I22" s="153"/>
      <c r="J22" s="154"/>
      <c r="K22" s="29" t="s">
        <v>170</v>
      </c>
    </row>
    <row r="23" spans="3:16" ht="15.75" x14ac:dyDescent="0.25">
      <c r="C23" s="2"/>
      <c r="D23" s="48" t="s">
        <v>179</v>
      </c>
      <c r="E23" s="151" t="s">
        <v>180</v>
      </c>
      <c r="F23" s="153"/>
      <c r="G23" s="153"/>
      <c r="H23" s="153"/>
      <c r="I23" s="153"/>
      <c r="J23" s="154"/>
      <c r="K23" s="29" t="s">
        <v>170</v>
      </c>
    </row>
    <row r="24" spans="3:16" ht="15.75" x14ac:dyDescent="0.25">
      <c r="C24" s="2"/>
      <c r="D24" s="48" t="s">
        <v>181</v>
      </c>
      <c r="E24" s="151" t="s">
        <v>182</v>
      </c>
      <c r="F24" s="153"/>
      <c r="G24" s="153"/>
      <c r="H24" s="153"/>
      <c r="I24" s="153"/>
      <c r="J24" s="154"/>
      <c r="K24" s="29" t="s">
        <v>170</v>
      </c>
    </row>
    <row r="25" spans="3:16" ht="15.75" x14ac:dyDescent="0.25">
      <c r="C25" s="2"/>
      <c r="D25" s="48" t="s">
        <v>183</v>
      </c>
      <c r="E25" s="148">
        <v>0</v>
      </c>
      <c r="F25" s="149"/>
      <c r="G25" s="149"/>
      <c r="H25" s="149"/>
      <c r="I25" s="149"/>
      <c r="J25" s="150"/>
      <c r="K25" s="29" t="s">
        <v>170</v>
      </c>
    </row>
    <row r="26" spans="3:16" ht="15.75" x14ac:dyDescent="0.25">
      <c r="C26" s="2"/>
      <c r="D26" s="48" t="s">
        <v>184</v>
      </c>
      <c r="E26" s="148">
        <v>137</v>
      </c>
      <c r="F26" s="149"/>
      <c r="G26" s="149"/>
      <c r="H26" s="149"/>
      <c r="I26" s="149"/>
      <c r="J26" s="150"/>
      <c r="K26" s="29" t="s">
        <v>170</v>
      </c>
    </row>
    <row r="27" spans="3:16" ht="15.75" x14ac:dyDescent="0.25">
      <c r="C27" s="2"/>
      <c r="D27" s="48" t="s">
        <v>185</v>
      </c>
      <c r="E27" s="148">
        <v>0</v>
      </c>
      <c r="F27" s="149"/>
      <c r="G27" s="149"/>
      <c r="H27" s="149"/>
      <c r="I27" s="149"/>
      <c r="J27" s="150"/>
      <c r="K27" s="49" t="s">
        <v>170</v>
      </c>
    </row>
  </sheetData>
  <mergeCells count="12">
    <mergeCell ref="A1:H1"/>
    <mergeCell ref="E22:J22"/>
    <mergeCell ref="E23:J23"/>
    <mergeCell ref="E24:J24"/>
    <mergeCell ref="E25:J25"/>
    <mergeCell ref="E26:J26"/>
    <mergeCell ref="E27:J27"/>
    <mergeCell ref="D17:K17"/>
    <mergeCell ref="E18:J18"/>
    <mergeCell ref="E19:J19"/>
    <mergeCell ref="E20:J20"/>
    <mergeCell ref="E21:J2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металл</vt:lpstr>
      <vt:lpstr>трубы</vt:lpstr>
      <vt:lpstr>Лист3</vt:lpstr>
      <vt:lpstr>Лист4</vt:lpstr>
      <vt:lpstr>трубы!Область_печати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Михаил</cp:lastModifiedBy>
  <cp:lastPrinted>2019-03-22T10:04:05Z</cp:lastPrinted>
  <dcterms:created xsi:type="dcterms:W3CDTF">2019-03-20T06:46:48Z</dcterms:created>
  <dcterms:modified xsi:type="dcterms:W3CDTF">2020-10-19T07:39:25Z</dcterms:modified>
</cp:coreProperties>
</file>